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Extension="png" ContentType="image/png"/>
  <Override ContentType="application/vnd.openxmlformats-officedocument.spreadsheetml.sheet.main+xml" PartName="/xl/workbook.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xl/workbook.xml" Id="rId1" Type="http://schemas.openxmlformats.org/officeDocument/2006/relationships/officeDocument"/><Relationship Target="docProps/app.xml" Id="rId2" Type="http://schemas.openxmlformats.org/officeDocument/2006/relationships/extended-properties"/><Relationship Target="docProps/core.xml" Id="rId3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ZohoSheetWriter"/>
  <bookViews>
    <workbookView windowHeight="8192" windowWidth="16384"/>
  </bookViews>
  <sheets>
    <sheet name="Welcome to MoneyMastery®" r:id="rId1" sheetId="1"/>
    <sheet name="Fixed Cost" r:id="rId2" sheetId="2"/>
    <sheet name="Revenue _ Profit Budget _RPB_" r:id="rId3" sheetId="3"/>
    <sheet name="Profit Equation by Month" r:id="rId4" sheetId="4"/>
    <sheet name="Tactical Marketing Plan _TMP_" r:id="rId5" sheetId="5"/>
    <sheet name="Sales Mgmt System _SMS_" r:id="rId6" sheetId="6"/>
    <sheet name="Employee BE by Wk" r:id="rId7" sheetId="7"/>
    <sheet name="Marketing Campaign BE" r:id="rId8" sheetId="8"/>
    <sheet name="Price Increase BE" r:id="rId9" sheetId="9"/>
    <sheet name="Price Decrease BE" r:id="rId10" sheetId="10"/>
    <sheet name="Default Calendar" r:id="rId11" sheetId="11"/>
  </sheets>
</workbook>
</file>

<file path=xl/sharedStrings.xml><?xml version="1.0" encoding="utf-8"?>
<sst xmlns="http://schemas.openxmlformats.org/spreadsheetml/2006/main" count="709" uniqueCount="709">
  <si>
    <t>MoneyMastery</t>
  </si>
  <si>
    <t>Welcome!</t>
  </si>
  <si>
    <t>MoneyMastery® is a collection of business planning tools specifically designed to help you develop the business of your dreams under the watchful eye and empowering guidance of your business coach! Here's a list of the planning tools you'll be using as you implement the 21 Silver Bullets in your business:</t>
  </si>
  <si>
    <t>Date Completed:</t>
  </si>
  <si>
    <r>
      <rPr>
        <sz val="14"/>
        <color rgb="FF595959"/>
        <rFont val="Whitney Bold"/>
      </rPr>
      <t>Fixed Cost Schedule</t>
    </r>
    <r>
      <t xml:space="preserve">
</t>
    </r>
    <r>
      <rPr>
        <sz val="12"/>
        <color rgb="FF595959"/>
        <rFont val="Whitney Book"/>
      </rPr>
      <t>A list of all those "fixed" costs, the costs that don't change from month to month based on sales volume.</t>
    </r>
  </si>
  <si>
    <r>
      <rPr>
        <sz val="14"/>
        <color rgb="FF595959"/>
        <rFont val="Whitney Bold"/>
      </rPr>
      <t>Revenue and Profit Budget</t>
    </r>
    <r>
      <t xml:space="preserve">
</t>
    </r>
    <r>
      <rPr>
        <sz val="12"/>
        <color rgb="FF595959"/>
        <rFont val="Whitney Book"/>
      </rPr>
      <t>A standard budget with revenue, gross margins, fixed costs and rolling cash position automatically calculated, net of balance sheet items such as investments, debt reduction, and cash in/out.</t>
    </r>
  </si>
  <si>
    <r>
      <rPr>
        <sz val="14"/>
        <color rgb="FF595959"/>
        <rFont val="Whitney Bold"/>
      </rPr>
      <t>Profit Equation by Month</t>
    </r>
    <r>
      <t xml:space="preserve">
</t>
    </r>
    <r>
      <rPr>
        <sz val="12"/>
        <color rgb="FF595959"/>
        <rFont val="Whitney Book"/>
      </rPr>
      <t>The most powerful system for increasing your business profits ever designed!</t>
    </r>
  </si>
  <si>
    <r>
      <rPr>
        <sz val="14"/>
        <color rgb="FF595959"/>
        <rFont val="Whitney Bold"/>
      </rPr>
      <t xml:space="preserve">Tactical Marketing Plan </t>
    </r>
    <r>
      <t xml:space="preserve">
</t>
    </r>
    <r>
      <rPr>
        <sz val="12"/>
        <color rgb="FF595959"/>
        <rFont val="Whitney Book"/>
      </rPr>
      <t>Choose the marketing tactics you'll use to grow your business profits by increasing your leads, conversion rate, and revenue per customer.</t>
    </r>
  </si>
  <si>
    <r>
      <rPr>
        <sz val="14"/>
        <color rgb="FF595959"/>
        <rFont val="Whitney Bold"/>
      </rPr>
      <t xml:space="preserve">Sales Management System </t>
    </r>
    <r>
      <t xml:space="preserve">
</t>
    </r>
    <r>
      <rPr>
        <sz val="12"/>
        <color rgb="FF595959"/>
        <rFont val="Whitney Book"/>
      </rPr>
      <t>Require your sales people to report their activity on a weekly basis: leads generated, new customers, conversion rate, revenue collected, and revenue/customer.</t>
    </r>
  </si>
  <si>
    <r>
      <rPr>
        <sz val="14"/>
        <color rgb="FF595959"/>
        <rFont val="Whitney Bold"/>
      </rPr>
      <t>Employee BE by Week</t>
    </r>
    <r>
      <t xml:space="preserve">
</t>
    </r>
    <r>
      <rPr>
        <sz val="12"/>
        <color rgb="FF595959"/>
        <rFont val="Whitney Book"/>
      </rPr>
      <t>Never waste money on unproductive payroll again! Calculate the level of productivity you need from your people to make a profit on your payroll investment.</t>
    </r>
  </si>
  <si>
    <r>
      <rPr>
        <sz val="14"/>
        <color rgb="FF595959"/>
        <rFont val="Whitney Bold"/>
      </rPr>
      <t>Marketing Campaign BE</t>
    </r>
    <r>
      <t xml:space="preserve">
</t>
    </r>
    <r>
      <rPr>
        <sz val="12"/>
        <color rgb="FF595959"/>
        <rFont val="Whitney Book"/>
      </rPr>
      <t>Calculate how many sales you'll need to convert to break even on a marketing campaign BEFORE you spend the money.</t>
    </r>
  </si>
  <si>
    <r>
      <rPr>
        <sz val="14"/>
        <color rgb="FF595959"/>
        <rFont val="Whitney Bold"/>
      </rPr>
      <t>Price Increase BE</t>
    </r>
    <r>
      <t xml:space="preserve">
</t>
    </r>
    <r>
      <rPr>
        <sz val="12"/>
        <color rgb="FF595959"/>
        <rFont val="Whitney Book"/>
      </rPr>
      <t>Calculate how much you can afford to raise your prices without losing so many customers that you lose money.</t>
    </r>
  </si>
  <si>
    <r>
      <rPr>
        <sz val="14"/>
        <color rgb="FF595959"/>
        <rFont val="Whitney Bold"/>
      </rPr>
      <t xml:space="preserve">Price Decrease BE </t>
    </r>
    <r>
      <t xml:space="preserve">
</t>
    </r>
    <r>
      <rPr>
        <sz val="12"/>
        <color rgb="FF595959"/>
        <rFont val="Whitney Book"/>
      </rPr>
      <t>Calculate how many more sales you'll need to create to compensate for discounting your pricess.</t>
    </r>
  </si>
  <si>
    <t>Copyright © Life2Live, LLC. 2005 to Present. All Rights Reserved. 
No part of this document may be used, displayed or reproduced without the consent of the author.</t>
  </si>
  <si>
    <t>Fixed Cost Schedule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</si>
  <si>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</si>
  <si>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</si>
  <si>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</si>
  <si>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</si>
  <si>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</si>
  <si>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</si>
  <si>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</si>
  <si>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</si>
  <si>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</si>
  <si>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</si>
  <si>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</si>
  <si>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</si>
  <si>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Accounting services</t>
  </si>
  <si>
    <t>Advertising expense</t>
  </si>
  <si>
    <t>Business coaching</t>
  </si>
  <si>
    <t>IT support services</t>
  </si>
  <si>
    <t>Lease - phone equipment</t>
  </si>
  <si>
    <t>Lease - server</t>
  </si>
  <si>
    <t>Legal fees</t>
  </si>
  <si>
    <t xml:space="preserve">Marketing </t>
  </si>
  <si>
    <t>Payroll - admin</t>
  </si>
  <si>
    <t>Payroll - owner salary</t>
  </si>
  <si>
    <t>Payroll expense</t>
  </si>
  <si>
    <t>Phone charges</t>
  </si>
  <si>
    <t xml:space="preserve">Rent </t>
  </si>
  <si>
    <t>Taxes</t>
  </si>
  <si>
    <t>Web site hosting</t>
  </si>
  <si>
    <t>Fixed Costs</t>
  </si>
  <si>
    <t>Notes:</t>
  </si>
  <si>
    <t>Fill in shaded areas only</t>
  </si>
  <si>
    <t>Variable expenses not included</t>
  </si>
  <si>
    <t>Revenue and Profit Budget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</si>
  <si>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</si>
  <si>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</si>
  <si>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</si>
  <si>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</si>
  <si>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</si>
  <si>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</si>
  <si>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</si>
  <si>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</si>
  <si>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</si>
  <si>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</si>
  <si>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</si>
  <si>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</si>
  <si>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Revenues</t>
  </si>
  <si>
    <t>Gross Margin</t>
  </si>
  <si>
    <t>Gross Profit</t>
  </si>
  <si>
    <t>Fixed Costs</t>
  </si>
  <si>
    <t>Accounting services</t>
  </si>
  <si>
    <t>Advertising expense</t>
  </si>
  <si>
    <t>Business coaching</t>
  </si>
  <si>
    <t>IT support services</t>
  </si>
  <si>
    <t>Lease - phone equipment</t>
  </si>
  <si>
    <t>Lease - server</t>
  </si>
  <si>
    <t>Legal fees</t>
  </si>
  <si>
    <t xml:space="preserve">Marketing </t>
  </si>
  <si>
    <t>Payroll - admin</t>
  </si>
  <si>
    <t>Payroll - owner salary</t>
  </si>
  <si>
    <t>Payroll expense</t>
  </si>
  <si>
    <t>Phone charges</t>
  </si>
  <si>
    <t xml:space="preserve">Rent </t>
  </si>
  <si>
    <t>Taxes</t>
  </si>
  <si>
    <t>Web site hosting</t>
  </si>
  <si>
    <t>Total Fixed Costs</t>
  </si>
  <si>
    <t>Net Profit</t>
  </si>
  <si>
    <t>Balance Sheet Items</t>
  </si>
  <si>
    <t>Investments</t>
  </si>
  <si>
    <t>Debt reduction</t>
  </si>
  <si>
    <t>Cash in/(out)</t>
  </si>
  <si>
    <t>Other</t>
  </si>
  <si>
    <t>Total Balance Sheet Items</t>
  </si>
  <si>
    <t>Net Cash</t>
  </si>
  <si>
    <t>Cash Position</t>
  </si>
  <si>
    <t>Starting Working Capital</t>
  </si>
  <si>
    <t>Notes:</t>
  </si>
  <si>
    <t>Fill in shaded areas only</t>
  </si>
  <si>
    <t>Variable expenses included in Gross Margin calculation</t>
  </si>
  <si>
    <t>Profit Equation by 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</si>
  <si>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</si>
  <si>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</si>
  <si>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</si>
  <si>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</si>
  <si>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</si>
  <si>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</si>
  <si>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</si>
  <si>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</si>
  <si>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</si>
  <si>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</si>
  <si>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</si>
  <si>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</si>
  <si>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</si>
  <si>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Leads Generated</t>
  </si>
  <si>
    <t>X</t>
  </si>
  <si>
    <t>Conversion Rate</t>
  </si>
  <si>
    <t>=</t>
  </si>
  <si>
    <t>New Customers</t>
  </si>
  <si>
    <t>+</t>
  </si>
  <si>
    <t>Retained Customers</t>
  </si>
  <si>
    <t>=</t>
  </si>
  <si>
    <t>Customers</t>
  </si>
  <si>
    <t>X</t>
  </si>
  <si>
    <t>Revenue/Customer</t>
  </si>
  <si>
    <t>=</t>
  </si>
  <si>
    <t>Revenues</t>
  </si>
  <si>
    <t>X</t>
  </si>
  <si>
    <t>Gross Margin</t>
  </si>
  <si>
    <t>=</t>
  </si>
  <si>
    <t>Gross Profit</t>
  </si>
  <si>
    <t>-</t>
  </si>
  <si>
    <t>Fixed Costs</t>
  </si>
  <si>
    <t>=</t>
  </si>
  <si>
    <t>Net Profit</t>
  </si>
  <si>
    <t>Balance Sheet Items</t>
  </si>
  <si>
    <t>Investments</t>
  </si>
  <si>
    <t>Debt reduction</t>
  </si>
  <si>
    <t>Cash (in)/out</t>
  </si>
  <si>
    <t>Other</t>
  </si>
  <si>
    <t>Total Balance Sheet Items</t>
  </si>
  <si>
    <t>Net Cash</t>
  </si>
  <si>
    <t>Cash Position</t>
  </si>
  <si>
    <t>Starting Working Capital</t>
  </si>
  <si>
    <t>Notes:</t>
  </si>
  <si>
    <t>Fill in shaded areas only</t>
  </si>
  <si>
    <t>Variable expenses included in Gross Margin calculation</t>
  </si>
  <si>
    <t>Tactical Marketing Plan</t>
  </si>
  <si>
    <t>Marketing Weapons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</si>
  <si>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</si>
  <si>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</si>
  <si>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</si>
  <si>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</si>
  <si>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</si>
  <si>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</si>
  <si>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</si>
  <si>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</si>
  <si>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</si>
  <si>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</si>
  <si>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</si>
  <si>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</si>
  <si>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1. Marketing plan</t>
  </si>
  <si>
    <t>2. Marketing calendar</t>
  </si>
  <si>
    <t>Leads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</si>
  <si>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</si>
  <si>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</si>
  <si>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</si>
  <si>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</si>
  <si>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</si>
  <si>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</si>
  <si>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</si>
  <si>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</si>
  <si>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</si>
  <si>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</si>
  <si>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</si>
  <si>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</si>
  <si>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</si>
  <si>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</si>
  <si>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</si>
  <si>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</si>
  <si>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</si>
  <si>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</si>
  <si>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</si>
  <si>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</si>
  <si>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</si>
  <si>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</si>
  <si>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</si>
  <si>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</si>
  <si>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3. Niche/positioning</t>
  </si>
  <si>
    <t>25. Free seminars and clinics</t>
  </si>
  <si>
    <t>4. Name of company</t>
  </si>
  <si>
    <t>38. Yellow Pages ads</t>
  </si>
  <si>
    <t>5. Identity</t>
  </si>
  <si>
    <t>40. Article in a publication</t>
  </si>
  <si>
    <t>6. Logo</t>
  </si>
  <si>
    <t>41. Speaker at any club</t>
  </si>
  <si>
    <t>7. Theme</t>
  </si>
  <si>
    <t>42. Newsletter</t>
  </si>
  <si>
    <t>8. Stationery</t>
  </si>
  <si>
    <t>52. Referral program</t>
  </si>
  <si>
    <t>9. Business card</t>
  </si>
  <si>
    <t>55. Telemarketing</t>
  </si>
  <si>
    <t>10. Signs inside</t>
  </si>
  <si>
    <t>58. Electronic brochures</t>
  </si>
  <si>
    <t>11. Signs outside</t>
  </si>
  <si>
    <t>62. Networking</t>
  </si>
  <si>
    <t>12. Hours of operation</t>
  </si>
  <si>
    <t>68. Online marketing</t>
  </si>
  <si>
    <t>13. Days of operation</t>
  </si>
  <si>
    <t>69. Classified advertising</t>
  </si>
  <si>
    <t>14. Window display</t>
  </si>
  <si>
    <t>77. Direct mail postcards</t>
  </si>
  <si>
    <t>15. Flexibility</t>
  </si>
  <si>
    <t>16. Word-of-mouth</t>
  </si>
  <si>
    <t>17. Community involvement</t>
  </si>
  <si>
    <t>18. Barter</t>
  </si>
  <si>
    <t>Leads (Plan vs. Actual)</t>
  </si>
  <si>
    <t>19. Club/Association memberships</t>
  </si>
  <si>
    <t>Leads (Required)</t>
  </si>
  <si>
    <t>20. Partial payment plans</t>
  </si>
  <si>
    <t>Gap (Plan vs. Actual)</t>
  </si>
  <si>
    <t>21. Cause-related marketing</t>
  </si>
  <si>
    <t>22. Telephone demeanor</t>
  </si>
  <si>
    <t>Conversion Rate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</si>
  <si>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</si>
  <si>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</si>
  <si>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</si>
  <si>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</si>
  <si>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</si>
  <si>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</si>
  <si>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</si>
  <si>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</si>
  <si>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</si>
  <si>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</si>
  <si>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</si>
  <si>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</si>
  <si>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</si>
  <si>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</si>
  <si>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</si>
  <si>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</si>
  <si>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</si>
  <si>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</si>
  <si>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</si>
  <si>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</si>
  <si>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</si>
  <si>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</si>
  <si>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</si>
  <si>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</si>
  <si>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23. Toll free phone number</t>
  </si>
  <si>
    <t>25. Free seminars and clinics</t>
  </si>
  <si>
    <t>24. Free consultations</t>
  </si>
  <si>
    <t>38. Yellow Pages ads</t>
  </si>
  <si>
    <t>25. Free seminars and clinics</t>
  </si>
  <si>
    <t>40. Article in a publication</t>
  </si>
  <si>
    <t>x</t>
  </si>
  <si>
    <t>26. Free demonstrations</t>
  </si>
  <si>
    <t>41. Speaker at any club</t>
  </si>
  <si>
    <t>27. Free samples</t>
  </si>
  <si>
    <t>42. Newsletter</t>
  </si>
  <si>
    <t>x</t>
  </si>
  <si>
    <t>x</t>
  </si>
  <si>
    <t>x</t>
  </si>
  <si>
    <t>28. Giver vs taker stance</t>
  </si>
  <si>
    <t>52. Referral program</t>
  </si>
  <si>
    <t>29. Fusion marketing</t>
  </si>
  <si>
    <t>55. Telemarketing</t>
  </si>
  <si>
    <t>x</t>
  </si>
  <si>
    <t>30. Marketing on telephone hold</t>
  </si>
  <si>
    <t>58. Electronic brochures</t>
  </si>
  <si>
    <t>x</t>
  </si>
  <si>
    <t>x</t>
  </si>
  <si>
    <t>x</t>
  </si>
  <si>
    <t>31. Success stories</t>
  </si>
  <si>
    <t>62. Networking</t>
  </si>
  <si>
    <t>x</t>
  </si>
  <si>
    <t>x</t>
  </si>
  <si>
    <t>32. Employee attire</t>
  </si>
  <si>
    <t>68. Online marketing</t>
  </si>
  <si>
    <t>33. Service</t>
  </si>
  <si>
    <t>69. Classified advertising</t>
  </si>
  <si>
    <t>34. Follow-up</t>
  </si>
  <si>
    <t>77. Direct mail postcards</t>
  </si>
  <si>
    <t>35. Yourself and your employees</t>
  </si>
  <si>
    <t>36. Gifts and ad specialities</t>
  </si>
  <si>
    <t>37. Catalog</t>
  </si>
  <si>
    <t>38. Yellow Pages ads</t>
  </si>
  <si>
    <t>New Customers 
(Plan vs. Actual)</t>
  </si>
  <si>
    <t>39. Column in a publication</t>
  </si>
  <si>
    <t>CR (Plan vs. Actual)</t>
  </si>
  <si>
    <t>40. Article in a publication</t>
  </si>
  <si>
    <t>41. Speaker at any club</t>
  </si>
  <si>
    <t>Revenue/Customer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</si>
  <si>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</si>
  <si>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</si>
  <si>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</si>
  <si>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</si>
  <si>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</si>
  <si>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</si>
  <si>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</si>
  <si>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</si>
  <si>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</si>
  <si>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</si>
  <si>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</si>
  <si>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</si>
  <si>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</si>
  <si>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</si>
  <si>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</si>
  <si>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</si>
  <si>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</si>
  <si>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</si>
  <si>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</si>
  <si>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</si>
  <si>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</si>
  <si>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</si>
  <si>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Plan</t>
  </si>
  <si>
    <t>Actual</t>
  </si>
  <si>
    <t>42. Newsletter</t>
  </si>
  <si>
    <t>25. Free seminars and clinics</t>
  </si>
  <si>
    <t>x</t>
  </si>
  <si>
    <t>x</t>
  </si>
  <si>
    <t>x</t>
  </si>
  <si>
    <t>43. All your audiences</t>
  </si>
  <si>
    <t>38. Yellow Pages ads</t>
  </si>
  <si>
    <t>x</t>
  </si>
  <si>
    <t>x</t>
  </si>
  <si>
    <t>x</t>
  </si>
  <si>
    <t>44. Benefits list</t>
  </si>
  <si>
    <t>40. Article in a publication</t>
  </si>
  <si>
    <t>45. Computer</t>
  </si>
  <si>
    <t>41. Speaker at any club</t>
  </si>
  <si>
    <t>46. Selection</t>
  </si>
  <si>
    <t>42. Newsletter</t>
  </si>
  <si>
    <t>x</t>
  </si>
  <si>
    <t>47. Contact time with customer</t>
  </si>
  <si>
    <t>52. Referral program</t>
  </si>
  <si>
    <t>x</t>
  </si>
  <si>
    <t>x</t>
  </si>
  <si>
    <t>x</t>
  </si>
  <si>
    <t>48. How you say hello/goodbye</t>
  </si>
  <si>
    <t>55. Telemarketing</t>
  </si>
  <si>
    <t>x</t>
  </si>
  <si>
    <t>49. Public relations</t>
  </si>
  <si>
    <t>58. Electronic brochures</t>
  </si>
  <si>
    <t>x</t>
  </si>
  <si>
    <t>x</t>
  </si>
  <si>
    <t>50. Media contacts</t>
  </si>
  <si>
    <t>62. Networking</t>
  </si>
  <si>
    <t>51. Neatness</t>
  </si>
  <si>
    <t>68. Online marketing</t>
  </si>
  <si>
    <t>52. Referral program</t>
  </si>
  <si>
    <t>69. Classified advertising</t>
  </si>
  <si>
    <t>53. Sharing with peers</t>
  </si>
  <si>
    <t>77. Direct mail postcards</t>
  </si>
  <si>
    <t>54. Guarantee</t>
  </si>
  <si>
    <t>55. Telemarketing</t>
  </si>
  <si>
    <t>56. Gift certificates</t>
  </si>
  <si>
    <t>57. Brochures</t>
  </si>
  <si>
    <t>Revenue/Customer 
(Plan vs. Actual)</t>
  </si>
  <si>
    <t>58. Electronic brochures</t>
  </si>
  <si>
    <t>59. Location</t>
  </si>
  <si>
    <t>Notes:</t>
  </si>
  <si>
    <t>60. Advertising</t>
  </si>
  <si>
    <t>Fill in shaded areas only</t>
  </si>
  <si>
    <t>61. Sales training</t>
  </si>
  <si>
    <t>62. Networking</t>
  </si>
  <si>
    <t>63. Quality</t>
  </si>
  <si>
    <t>64. Reprints and blow-ups</t>
  </si>
  <si>
    <t>65. Flipcharts</t>
  </si>
  <si>
    <t>66. Opportunities to upgrade</t>
  </si>
  <si>
    <t>67. Contests/sweepstakes</t>
  </si>
  <si>
    <t>68. Online marketing</t>
  </si>
  <si>
    <t>69. Classified advertising</t>
  </si>
  <si>
    <t>70. Newspaper ads</t>
  </si>
  <si>
    <t>71. Magazine ads</t>
  </si>
  <si>
    <t>72. Radio spots</t>
  </si>
  <si>
    <t>73. TV spots</t>
  </si>
  <si>
    <t>74. Infomercials</t>
  </si>
  <si>
    <t>75. Movie ads</t>
  </si>
  <si>
    <t>76. Direct mail letters</t>
  </si>
  <si>
    <t>77. Direct mail postcards</t>
  </si>
  <si>
    <t>78. Postcard decks</t>
  </si>
  <si>
    <t>79. Posters</t>
  </si>
  <si>
    <t>80. Fax-on-demand</t>
  </si>
  <si>
    <t>81. Special events</t>
  </si>
  <si>
    <t>82. Show display</t>
  </si>
  <si>
    <t>83. Audio-visual aids</t>
  </si>
  <si>
    <t>84. Spare time</t>
  </si>
  <si>
    <t>85. Prospect mailing lists</t>
  </si>
  <si>
    <t>86. Research studies</t>
  </si>
  <si>
    <t>87. Competitive advantages</t>
  </si>
  <si>
    <t>88. Marketing insight</t>
  </si>
  <si>
    <t>89. Speed</t>
  </si>
  <si>
    <t>90. Testimonials</t>
  </si>
  <si>
    <t>91. Reputation</t>
  </si>
  <si>
    <t>92. Enthusiasm &amp; passion</t>
  </si>
  <si>
    <t>93. Credibility</t>
  </si>
  <si>
    <t>94. Spying on yourself and others</t>
  </si>
  <si>
    <t>95. Being easy to do business with</t>
  </si>
  <si>
    <t>96. Brand name awareness</t>
  </si>
  <si>
    <t>97. Designated guerrilla</t>
  </si>
  <si>
    <t>98. Customer mailing list</t>
  </si>
  <si>
    <t>99. Competitiveness</t>
  </si>
  <si>
    <t xml:space="preserve">100. Satisfied customers </t>
  </si>
  <si>
    <t>Sales Management System</t>
  </si>
  <si>
    <t>Week # (of 52)</t>
  </si>
  <si>
    <t>TOTAL</t>
  </si>
  <si>
    <t>Leads Generated</t>
  </si>
  <si>
    <t>X</t>
  </si>
  <si>
    <t>Conversion Rate</t>
  </si>
  <si>
    <t>=</t>
  </si>
  <si>
    <t>New Customers</t>
  </si>
  <si>
    <t>X</t>
  </si>
  <si>
    <t>Revenue/Customer</t>
  </si>
  <si>
    <t>=</t>
  </si>
  <si>
    <t>Revenues</t>
  </si>
  <si>
    <t>X</t>
  </si>
  <si>
    <t>Commission %</t>
  </si>
  <si>
    <t>=</t>
  </si>
  <si>
    <t>Commission</t>
  </si>
  <si>
    <t>-</t>
  </si>
  <si>
    <t>Goal</t>
  </si>
  <si>
    <t>=</t>
  </si>
  <si>
    <t>Variance</t>
  </si>
  <si>
    <t>Rolling Variance</t>
  </si>
  <si>
    <t>Notes:</t>
  </si>
  <si>
    <t>Fill in shaded areas only</t>
  </si>
  <si>
    <t>Employee Break-Even by Week</t>
  </si>
  <si>
    <t>Employee A Name</t>
  </si>
  <si>
    <t>Hrs Worked</t>
  </si>
  <si>
    <t>Pay</t>
  </si>
  <si>
    <t>Gross Pay Cost</t>
  </si>
  <si>
    <t>Regular</t>
  </si>
  <si>
    <t>x</t>
  </si>
  <si>
    <t>=</t>
  </si>
  <si>
    <t>Social Security = .0765 x pay</t>
  </si>
  <si>
    <t>Overtime</t>
  </si>
  <si>
    <t>x</t>
  </si>
  <si>
    <t>=</t>
  </si>
  <si>
    <t>Workman's Comp = .07 x pay</t>
  </si>
  <si>
    <t>Total</t>
  </si>
  <si>
    <t>FUTA * unemployment</t>
  </si>
  <si>
    <t>PAUC * unemployment</t>
  </si>
  <si>
    <t>Employee B Name</t>
  </si>
  <si>
    <t>Hrs Worked</t>
  </si>
  <si>
    <t>Pay</t>
  </si>
  <si>
    <t>Utilities (variable cost)</t>
  </si>
  <si>
    <t>Regular</t>
  </si>
  <si>
    <t>x</t>
  </si>
  <si>
    <t>=</t>
  </si>
  <si>
    <t>Total Payroll this Week</t>
  </si>
  <si>
    <t>Overtime</t>
  </si>
  <si>
    <t>x</t>
  </si>
  <si>
    <t>=</t>
  </si>
  <si>
    <t>Total</t>
  </si>
  <si>
    <t>Income from team with 100% billed time</t>
  </si>
  <si>
    <t>Billable rate (average)</t>
  </si>
  <si>
    <t>Employee C Name</t>
  </si>
  <si>
    <t>Hrs Worked</t>
  </si>
  <si>
    <t>Pay</t>
  </si>
  <si>
    <t>Billable hours</t>
  </si>
  <si>
    <t>Regular</t>
  </si>
  <si>
    <t>x</t>
  </si>
  <si>
    <t>=</t>
  </si>
  <si>
    <t>Total</t>
  </si>
  <si>
    <t>Overtime</t>
  </si>
  <si>
    <t>x</t>
  </si>
  <si>
    <t>=</t>
  </si>
  <si>
    <r>
      <t xml:space="preserve">Profit </t>
    </r>
    <r>
      <rPr>
        <sz val="10"/>
        <color rgb="FFFF0000"/>
        <rFont val="Whitney Book"/>
      </rPr>
      <t>(Loss)</t>
    </r>
  </si>
  <si>
    <t>Total</t>
  </si>
  <si>
    <t>Break-Even Hours</t>
  </si>
  <si>
    <t>Employee D Name</t>
  </si>
  <si>
    <t>Hrs Worked</t>
  </si>
  <si>
    <t>Pay</t>
  </si>
  <si>
    <t>Income from team with less than 100% billed time</t>
  </si>
  <si>
    <t>Regular</t>
  </si>
  <si>
    <t>x</t>
  </si>
  <si>
    <t>=</t>
  </si>
  <si>
    <t>Billable rate (average)</t>
  </si>
  <si>
    <t>Overtime</t>
  </si>
  <si>
    <t>x</t>
  </si>
  <si>
    <t>=</t>
  </si>
  <si>
    <t>Billable Time (enter time)</t>
  </si>
  <si>
    <t>Total</t>
  </si>
  <si>
    <t>Total</t>
  </si>
  <si>
    <r>
      <t xml:space="preserve">Profit </t>
    </r>
    <r>
      <rPr>
        <sz val="10"/>
        <color rgb="FFFF0000"/>
        <rFont val="Whitney Book"/>
      </rPr>
      <t>(Loss)</t>
    </r>
  </si>
  <si>
    <t>Employee E Name</t>
  </si>
  <si>
    <t>Hrs Worked</t>
  </si>
  <si>
    <t>Pay</t>
  </si>
  <si>
    <t>Break-Even Hour</t>
  </si>
  <si>
    <t>Regular</t>
  </si>
  <si>
    <t>x</t>
  </si>
  <si>
    <t>=</t>
  </si>
  <si>
    <t>Overtime</t>
  </si>
  <si>
    <t>x</t>
  </si>
  <si>
    <t>=</t>
  </si>
  <si>
    <t>Total</t>
  </si>
  <si>
    <t>Employee F Name</t>
  </si>
  <si>
    <t>Hrs Worked</t>
  </si>
  <si>
    <t>Pay</t>
  </si>
  <si>
    <t>Regular</t>
  </si>
  <si>
    <t>x</t>
  </si>
  <si>
    <t>=</t>
  </si>
  <si>
    <t>Overtime</t>
  </si>
  <si>
    <t>x</t>
  </si>
  <si>
    <t>=</t>
  </si>
  <si>
    <t>Total</t>
  </si>
  <si>
    <t>Employee G Name</t>
  </si>
  <si>
    <t>Hrs Worked</t>
  </si>
  <si>
    <t>Pay</t>
  </si>
  <si>
    <t>Regular</t>
  </si>
  <si>
    <t>x</t>
  </si>
  <si>
    <t>=</t>
  </si>
  <si>
    <t>Overtime</t>
  </si>
  <si>
    <t>x</t>
  </si>
  <si>
    <t>=</t>
  </si>
  <si>
    <t>Total</t>
  </si>
  <si>
    <t>Employee H Name</t>
  </si>
  <si>
    <t>Hrs Worked</t>
  </si>
  <si>
    <t>Pay</t>
  </si>
  <si>
    <t>Regular</t>
  </si>
  <si>
    <t>x</t>
  </si>
  <si>
    <t>=</t>
  </si>
  <si>
    <t>Overtime</t>
  </si>
  <si>
    <t>x</t>
  </si>
  <si>
    <t>=</t>
  </si>
  <si>
    <t>Total</t>
  </si>
  <si>
    <t>Total Hours Worked</t>
  </si>
  <si>
    <t>Total</t>
  </si>
  <si>
    <t>Notes:</t>
  </si>
  <si>
    <t>Fill in shaded areas only</t>
  </si>
  <si>
    <t>Marketing Campaign Break-Even</t>
  </si>
  <si>
    <t>Trade Show</t>
  </si>
  <si>
    <t>Paid Search</t>
  </si>
  <si>
    <t>Campaign 3</t>
  </si>
  <si>
    <t>Campaign 4</t>
  </si>
  <si>
    <t>Gross Profit per Sale</t>
  </si>
  <si>
    <t>Gross Profit per Sale</t>
  </si>
  <si>
    <t>Gross Profit per Sale</t>
  </si>
  <si>
    <t>Gross Profit per Sale</t>
  </si>
  <si>
    <t>Average sale</t>
  </si>
  <si>
    <t>Average sale</t>
  </si>
  <si>
    <t>Average sale</t>
  </si>
  <si>
    <t>Average sale</t>
  </si>
  <si>
    <t>Gross margin %</t>
  </si>
  <si>
    <t>Gross margin %</t>
  </si>
  <si>
    <t>Gross margin %</t>
  </si>
  <si>
    <t>Gross margin %</t>
  </si>
  <si>
    <t>Gross profit per sale</t>
  </si>
  <si>
    <t>Gross profit per sale</t>
  </si>
  <si>
    <t>Gross profit per sale</t>
  </si>
  <si>
    <t>Gross profit per sale</t>
  </si>
  <si>
    <t>Fixed Cost of Campaign</t>
  </si>
  <si>
    <t>Fixed Cost of Campaign</t>
  </si>
  <si>
    <t>Fixed Cost of Campaign</t>
  </si>
  <si>
    <t>Fixed Cost of Campaign</t>
  </si>
  <si>
    <t>Booth</t>
  </si>
  <si>
    <t>Ad</t>
  </si>
  <si>
    <t>Lodging</t>
  </si>
  <si>
    <t>Design</t>
  </si>
  <si>
    <t>Give away</t>
  </si>
  <si>
    <t>Wages</t>
  </si>
  <si>
    <t>Other</t>
  </si>
  <si>
    <t>Total Fixed Cost of Campaign</t>
  </si>
  <si>
    <t>Total Fixed Cost of Campaign</t>
  </si>
  <si>
    <t>Total Fixed Cost of Campaign</t>
  </si>
  <si>
    <t>Total Fixed Cost of Campaign</t>
  </si>
  <si>
    <t>Campaign Break-Even</t>
  </si>
  <si>
    <t>Campaign Break-Even</t>
  </si>
  <si>
    <t>Campaign Break-Even</t>
  </si>
  <si>
    <t>Campaign Break-Even</t>
  </si>
  <si>
    <t>Total Fixed Cost of Campaign</t>
  </si>
  <si>
    <t>Total Fixed Cost of Campaign</t>
  </si>
  <si>
    <t>Total Fixed Cost of Campaign</t>
  </si>
  <si>
    <t>Total Fixed Cost of Campaign</t>
  </si>
  <si>
    <t>Gross profit per sales</t>
  </si>
  <si>
    <t>Gross profit per sales</t>
  </si>
  <si>
    <t>Gross profit per sales</t>
  </si>
  <si>
    <t>Gross profit per sales</t>
  </si>
  <si>
    <t>Transactions required to break even</t>
  </si>
  <si>
    <t>Transactions required to break even</t>
  </si>
  <si>
    <t>Transactions required to break even</t>
  </si>
  <si>
    <t>Transactions required to break even</t>
  </si>
  <si>
    <t>Estimated Conversion Rate on Leads</t>
  </si>
  <si>
    <t>Estimated Conversion Rate on Leads</t>
  </si>
  <si>
    <t>Estimated Conversion Rate on Leads</t>
  </si>
  <si>
    <t>Estimated Conversion Rate on Leads</t>
  </si>
  <si>
    <t>Leads Needed</t>
  </si>
  <si>
    <t>Leads Needed</t>
  </si>
  <si>
    <t>Leads Needed</t>
  </si>
  <si>
    <t>Leads Needed</t>
  </si>
  <si>
    <t>Likely to Break Even? (Yes/No)</t>
  </si>
  <si>
    <t>Yes</t>
  </si>
  <si>
    <t>Likely to Break Even? (Yes/No)</t>
  </si>
  <si>
    <t>No</t>
  </si>
  <si>
    <t>Likely to Break Even? (Yes/No)</t>
  </si>
  <si>
    <t>-</t>
  </si>
  <si>
    <t>Likely to Break Even? (Yes/No)</t>
  </si>
  <si>
    <t>-</t>
  </si>
  <si>
    <t>Fill in shaded areas only</t>
  </si>
  <si>
    <t>Fill in shaded areas only</t>
  </si>
  <si>
    <t>Fill in shaded areas only</t>
  </si>
  <si>
    <t>Fill in shaded areas only</t>
  </si>
  <si>
    <t>Increasing Your Prices</t>
  </si>
  <si>
    <t>If Your Present Margin Is:</t>
  </si>
  <si>
    <t>And you INCREASE your prices by:</t>
  </si>
  <si>
    <t>Your sales could DECLINE by the amount shown before your Gross Profit is reduced …</t>
  </si>
  <si>
    <t xml:space="preserve">        </t>
  </si>
  <si>
    <t>When you adopt a premium pricing strategy this table shows the amount by which your sales would have to</t>
  </si>
  <si>
    <t>decline following a price increase before your gross profit is reduced below it's present level.</t>
  </si>
  <si>
    <t>For example, at a 40% margin a 10% increase in your price could sustain a 20% reduction in revenue.</t>
  </si>
  <si>
    <t>Determining break-even on a price increase</t>
  </si>
  <si>
    <t xml:space="preserve">How do you calculate how much sales volume you can lose without affecting your gross profit? </t>
  </si>
  <si>
    <t>Here’s a useful formula for determining break-even on a price increase.</t>
  </si>
  <si>
    <t>Add the current gross margin to the percent increase and divide the percent price increase by the first number…</t>
  </si>
  <si>
    <t>E.g.: 10% increase for a company with 60% gross margins</t>
  </si>
  <si>
    <t>10 divided by 70 (gross margin of 60 + price increase of 10) = 14.3%</t>
  </si>
  <si>
    <t>The business must lose 14.3% of revenue to achieve same level of gross profit</t>
  </si>
  <si>
    <t>Decreasing Your Prices</t>
  </si>
  <si>
    <t>If Your Present Margin Is:</t>
  </si>
  <si>
    <t>And you DECREASE your prices by:</t>
  </si>
  <si>
    <t>Your sales must INCREASE by the amount shown to keep the same Gross Profit ...</t>
  </si>
  <si>
    <t xml:space="preserve">        </t>
  </si>
  <si>
    <t>The table indicates the increase in your sales that are required to compensate for a price discounting strategy.  For example, if your margin is 40% and you reduce your price by 10% you need your sales volume to increase by 33% to maintain your profit.  Rarely has such a strategy worked in the past and it's unlikely it will work in the future.</t>
  </si>
  <si>
    <t>Default Calendar</t>
  </si>
  <si>
    <t>Time</t>
  </si>
  <si>
    <t>Monday</t>
  </si>
  <si>
    <t>Tuesday</t>
  </si>
  <si>
    <t>Wednesday</t>
  </si>
  <si>
    <t>Thursday</t>
  </si>
  <si>
    <t>Friday</t>
  </si>
  <si>
    <t>7:00am</t>
  </si>
  <si>
    <t>Vision Book &amp; Affirmations</t>
  </si>
  <si>
    <t>Vision Book &amp; Affirmations</t>
  </si>
  <si>
    <t>Networking
Event</t>
  </si>
  <si>
    <t>Vision Book &amp; Affirmations</t>
  </si>
  <si>
    <t>Vision Book &amp; Affirmations</t>
  </si>
  <si>
    <t>7:15am</t>
  </si>
  <si>
    <t>7:30am</t>
  </si>
  <si>
    <t>Emails/Admin</t>
  </si>
  <si>
    <t>Emails/Admin</t>
  </si>
  <si>
    <t>Emails/Admin</t>
  </si>
  <si>
    <t>Emails/Admin</t>
  </si>
  <si>
    <t>7:45am</t>
  </si>
  <si>
    <t>8:00am</t>
  </si>
  <si>
    <t>Phone Fun</t>
  </si>
  <si>
    <t>Phone Fun</t>
  </si>
  <si>
    <t>Phone Fun</t>
  </si>
  <si>
    <t>Phone Fun</t>
  </si>
  <si>
    <t>Phone Fun</t>
  </si>
  <si>
    <t>8:15am</t>
  </si>
  <si>
    <t>8:30am</t>
  </si>
  <si>
    <t>8:45am</t>
  </si>
  <si>
    <t>9:00am</t>
  </si>
  <si>
    <t>9:15am</t>
  </si>
  <si>
    <t>9:30am</t>
  </si>
  <si>
    <t>9:45am</t>
  </si>
  <si>
    <t>10:00am</t>
  </si>
  <si>
    <t>10:15am</t>
  </si>
  <si>
    <t>10:30am</t>
  </si>
  <si>
    <t>10:45am</t>
  </si>
  <si>
    <t>11:00am</t>
  </si>
  <si>
    <t>11:15am</t>
  </si>
  <si>
    <t>11:30am</t>
  </si>
  <si>
    <t>11:45am</t>
  </si>
  <si>
    <t>12:00N</t>
  </si>
  <si>
    <t>Strategic Partner Meeting</t>
  </si>
  <si>
    <t>Strategic Partner Meeting</t>
  </si>
  <si>
    <t>Strategic Partner Meeting</t>
  </si>
  <si>
    <t>Strategic Partner Meeting</t>
  </si>
  <si>
    <t>Strategic Partner Meeting</t>
  </si>
  <si>
    <t>12:15pm</t>
  </si>
  <si>
    <t>12:30pm</t>
  </si>
  <si>
    <t>12:45pm</t>
  </si>
  <si>
    <t>1:00pm</t>
  </si>
  <si>
    <t>Travel/Break</t>
  </si>
  <si>
    <t>Travel/Break</t>
  </si>
  <si>
    <t>Travel/Break</t>
  </si>
  <si>
    <t>Travel/Break</t>
  </si>
  <si>
    <t>Travel/Break</t>
  </si>
  <si>
    <t>1:15pm</t>
  </si>
  <si>
    <t>1:30pm</t>
  </si>
  <si>
    <t>Lead Generation
&amp; Conversion</t>
  </si>
  <si>
    <t>Coaching</t>
  </si>
  <si>
    <t>Coaching</t>
  </si>
  <si>
    <t>Lead Generation
&amp; Conversion</t>
  </si>
  <si>
    <t>Lead Generation
&amp; Conversion</t>
  </si>
  <si>
    <t>1:45pm</t>
  </si>
  <si>
    <t>2:00pm</t>
  </si>
  <si>
    <t>2:15pm</t>
  </si>
  <si>
    <t>2:30pm</t>
  </si>
  <si>
    <t>Coaching</t>
  </si>
  <si>
    <t>Coaching</t>
  </si>
  <si>
    <t>2:45pm</t>
  </si>
  <si>
    <t>3:00pm</t>
  </si>
  <si>
    <t>3:15pm</t>
  </si>
  <si>
    <t>3:30pm</t>
  </si>
  <si>
    <t>Lead Generation
&amp; Conversion</t>
  </si>
  <si>
    <t>Coaching</t>
  </si>
  <si>
    <t>Coaching</t>
  </si>
  <si>
    <t>Lead Generation
&amp; Conversion</t>
  </si>
  <si>
    <t>Resource Management</t>
  </si>
  <si>
    <t>3:45pm</t>
  </si>
  <si>
    <t>4:00pm</t>
  </si>
  <si>
    <t>4:15pm</t>
  </si>
  <si>
    <t>4:30pm</t>
  </si>
  <si>
    <t>Coaching</t>
  </si>
  <si>
    <t>Coaching</t>
  </si>
  <si>
    <t>4:45pm</t>
  </si>
  <si>
    <t>5:00pm</t>
  </si>
  <si>
    <t>5:15pm</t>
  </si>
  <si>
    <t>5:30pm</t>
  </si>
  <si>
    <t>Vision Book &amp; Affirmations</t>
  </si>
  <si>
    <t>Vision Book &amp; Affirmations</t>
  </si>
  <si>
    <t>Vision Book &amp; Affirmations</t>
  </si>
  <si>
    <t>Vision Book &amp; Affirmations</t>
  </si>
  <si>
    <t>Vision Book &amp; Affirmations</t>
  </si>
  <si>
    <t>5:45pm</t>
  </si>
</sst>
</file>

<file path=xl/styles.xml><?xml version="1.0" encoding="utf-8"?>
<styleSheet xmlns="http://schemas.openxmlformats.org/spreadsheetml/2006/main">
  <numFmts count="14">
    <numFmt formatCode="[&gt;0] &quot;$&quot;* #,##0.00 ;[&lt;0] &quot;$&quot;* \(#,##0.00\); &quot;$&quot;* &quot;-&quot;#?? ; @ " numFmtId="164"/>
    <numFmt formatCode="#0%" numFmtId="165"/>
    <numFmt formatCode="#0.0%" numFmtId="166"/>
    <numFmt formatCode="#0.0" numFmtId="167"/>
    <numFmt formatCode="[&gt;=0]&quot;$&quot;#,##0.00 ;[RED]\(&quot;$&quot;#,##0.00\)" numFmtId="168"/>
    <numFmt formatCode="#0" numFmtId="169"/>
    <numFmt formatCode="[&gt;=0]#0;[RED]#0" numFmtId="170"/>
    <numFmt formatCode="&quot;$&quot;#,##0.00" numFmtId="171"/>
    <numFmt formatCode="[&gt;=0]&quot;$&quot;#,##0.00;[RED]&quot;$&quot;#,##0.00" numFmtId="172"/>
    <numFmt formatCode="#0.00" numFmtId="173"/>
    <numFmt formatCode="[&gt;0] * #,##0.0 ;[&lt;0] * \(#,##0.0\); * &quot;-&quot;#?? ; @ " numFmtId="174"/>
    <numFmt formatCode="[&gt;0] &quot;$&quot;* #,##0.000 ;[&lt;0] &quot;$&quot;* \(#,##0.000\); &quot;$&quot;* &quot;-&quot;#?? ; @ " numFmtId="175"/>
    <numFmt formatCode="[&gt;0] * #,##0.00 ;[&lt;0] * \(#,##0.00\); * &quot;-&quot;#?? ; @ " numFmtId="176"/>
    <numFmt formatCode="H:mm" numFmtId="177"/>
  </numFmts>
  <fonts count="41">
    <font>
      <sz val="11"/>
      <name val="Calibri"/>
    </font>
    <font>
      <sz val="10"/>
      <name val="Calibri"/>
    </font>
    <font>
      <sz val="36"/>
      <color rgb="FFFFFFFF"/>
      <name val="Whitney Bold"/>
    </font>
    <font>
      <sz val="28"/>
      <color rgb="FF595959"/>
      <name val="Whitney Bold"/>
    </font>
    <font>
      <sz val="12"/>
      <color rgb="FF595959"/>
      <name val="Whitney Book"/>
    </font>
    <font>
      <sz val="10"/>
      <name val="Whitney Semibold"/>
    </font>
    <font>
      <sz val="16"/>
      <color rgb="FFFFFFFF"/>
      <name val="Whitney Bold"/>
    </font>
    <font>
      <sz val="12"/>
      <color rgb="FF595959"/>
      <name val="Whitney Bold"/>
    </font>
    <font>
      <sz val="10"/>
      <name val="Whitney Bold"/>
    </font>
    <font>
      <sz val="10"/>
      <color rgb="FF595959"/>
      <name val="Calibri"/>
    </font>
    <font>
      <sz val="10"/>
      <color rgb="FF595959"/>
      <name val="Whitney Book"/>
    </font>
    <font>
      <sz val="20"/>
      <color rgb="FFFFFFFF"/>
      <name val="Whitney Bold"/>
    </font>
    <font>
      <sz val="10"/>
      <name val="Whitney Book"/>
    </font>
    <font>
      <b/>
      <sz val="10"/>
      <color rgb="FF595959"/>
      <name val="Whitney Bold"/>
    </font>
    <font>
      <b/>
      <sz val="10"/>
      <name val="Whitney Book"/>
    </font>
    <font>
      <sz val="28"/>
      <color rgb="FFFFFFFF"/>
      <name val="Whitney Bold"/>
    </font>
    <font>
      <sz val="12"/>
      <name val="Whitney Book"/>
    </font>
    <font>
      <sz val="14"/>
      <color rgb="FF595959"/>
      <name val="Whitney Bold"/>
    </font>
    <font>
      <sz val="16"/>
      <color rgb="FF595959"/>
      <name val="Whitney Bold"/>
    </font>
    <font>
      <b/>
      <sz val="12"/>
      <color rgb="FF595959"/>
      <name val="Whitney Book"/>
    </font>
    <font>
      <b/>
      <sz val="12"/>
      <name val="Whitney Book"/>
    </font>
    <font>
      <sz val="24"/>
      <color rgb="FFFFFFFF"/>
      <name val="Whitney Bold"/>
    </font>
    <font>
      <b/>
      <sz val="16"/>
      <color rgb="FF595959"/>
      <name val="Whitney Bold"/>
    </font>
    <font>
      <sz val="20"/>
      <color rgb="FF595959"/>
      <name val="Whitney Bold"/>
    </font>
    <font>
      <b/>
      <sz val="10"/>
      <color rgb="FF595959"/>
      <name val="Whitney Book"/>
    </font>
    <font>
      <sz val="12"/>
      <name val="Calibri"/>
    </font>
    <font>
      <sz val="12"/>
      <color rgb="FFFFFFFF"/>
      <name val="Whitney Bold"/>
    </font>
    <font>
      <b/>
      <sz val="10"/>
      <name val="Whitney Book"/>
    </font>
    <font>
      <sz val="10"/>
      <color rgb="FF404040"/>
      <name val="Whitney Book"/>
    </font>
    <font>
      <b/>
      <sz val="16"/>
      <color rgb="FFFFFFFF"/>
      <name val="Whitney Book"/>
    </font>
    <font>
      <sz val="16"/>
      <name val="Whitney Book"/>
    </font>
    <font>
      <sz val="18"/>
      <name val="Calibri"/>
    </font>
    <font>
      <sz val="11"/>
      <name val="Calibri"/>
    </font>
    <font>
      <sz val="11"/>
      <color rgb="FF595959"/>
      <name val="Whitney Book"/>
    </font>
    <font>
      <sz val="11"/>
      <name val="Whitney Book"/>
    </font>
    <font>
      <sz val="11"/>
      <color rgb="FF595959"/>
      <name val="Whitney Bold"/>
    </font>
    <font>
      <b/>
      <sz val="10"/>
      <name val="Arial"/>
    </font>
    <font>
      <b/>
      <i/>
      <sz val="12"/>
      <name val="Arial"/>
    </font>
    <font>
      <sz val="12"/>
      <color rgb="FFFFFFFF"/>
      <name val="Whitney Book"/>
    </font>
    <font>
      <b/>
      <sz val="12"/>
      <name val="Arial"/>
    </font>
    <font>
      <sz val="12"/>
      <color rgb="FF404040"/>
      <name val="Whitney Book"/>
    </font>
  </fonts>
  <fills count="14">
    <fill>
      <patternFill patternType="none"/>
    </fill>
    <fill>
      <patternFill patternType="gray125"/>
    </fill>
    <fill>
      <patternFill patternType="solid">
        <fgColor rgb="FF595959"/>
      </patternFill>
    </fill>
    <fill>
      <patternFill patternType="solid">
        <fgColor rgb="FFD9D9D9"/>
      </patternFill>
    </fill>
    <fill>
      <patternFill patternType="solid">
        <fgColor rgb="FFEEECE1"/>
      </patternFill>
    </fill>
    <fill>
      <patternFill patternType="solid">
        <fgColor rgb="FFF2F2F2"/>
      </patternFill>
    </fill>
    <fill>
      <patternFill patternType="solid">
        <fgColor rgb="FFFFFF00"/>
      </patternFill>
    </fill>
    <fill>
      <patternFill patternType="solid">
        <fgColor rgb="FFFFFFFF"/>
      </patternFill>
    </fill>
    <fill>
      <patternFill patternType="solid">
        <fgColor rgb="FF00FFFF"/>
      </patternFill>
    </fill>
    <fill>
      <patternFill patternType="solid">
        <fgColor rgb="FFCCFFFF"/>
      </patternFill>
    </fill>
    <fill>
      <patternFill patternType="solid">
        <fgColor rgb="FFA6A6A6"/>
      </patternFill>
    </fill>
    <fill>
      <patternFill patternType="solid">
        <fgColor rgb="FF1877F2"/>
      </patternFill>
    </fill>
    <fill>
      <patternFill patternType="solid">
        <fgColor rgb="FFC6D9F1"/>
      </patternFill>
    </fill>
    <fill>
      <patternFill patternType="solid">
        <fgColor rgb="FF8EB4E3"/>
      </patternFill>
    </fill>
  </fills>
  <borders count="25">
    <border>
      <left/>
      <right/>
      <top/>
      <bottom/>
      <diagonal/>
    </border>
    <border>
      <left style="thin">
        <color rgb="FF595959"/>
      </left>
      <right style="thin">
        <color rgb="FF000000"/>
      </right>
      <top style="thin">
        <color rgb="FF595959"/>
      </top>
      <bottom style="thin">
        <color rgb="FF595959"/>
      </bottom>
      <diagonal/>
    </border>
    <border>
      <left style="thin">
        <color rgb="FF000000"/>
      </left>
      <right style="thin">
        <color rgb="FF000000"/>
      </right>
      <top style="thin">
        <color rgb="FF595959"/>
      </top>
      <bottom style="thin">
        <color rgb="FF595959"/>
      </bottom>
      <diagonal/>
    </border>
    <border>
      <left style="thin">
        <color rgb="FF000000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/>
      <right/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 style="thin">
        <color rgb="FF595959"/>
      </bottom>
      <diagonal/>
    </border>
    <border>
      <left/>
      <right/>
      <top style="thin">
        <color rgb="FF595959"/>
      </top>
      <bottom style="thin">
        <color rgb="FF595959"/>
      </bottom>
      <diagonal/>
    </border>
    <border>
      <left/>
      <right style="thin">
        <color rgb="FF595959"/>
      </right>
      <top style="thin">
        <color rgb="FF595959"/>
      </top>
      <bottom style="thin">
        <color rgb="FF595959"/>
      </bottom>
      <diagonal/>
    </border>
    <border>
      <left/>
      <right/>
      <top style="thin">
        <color rgb="FF000000"/>
      </top>
      <bottom style="thin">
        <color rgb="FF595959"/>
      </bottom>
      <diagonal/>
    </border>
    <border>
      <left/>
      <right/>
      <top style="thin">
        <color rgb="FF595959"/>
      </top>
      <bottom style="double">
        <color rgb="FF595959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borderId="0" fillId="0" fontId="0" numFmtId="0" xfId="0">
      <alignment vertical="bottom"/>
    </xf>
  </cellStyleXfs>
  <cellXfs count="265">
    <xf borderId="0" fillId="0" fontId="0" numFmtId="0" xfId="0">
      <alignment vertical="bottom"/>
    </xf>
    <xf borderId="0" fillId="0" fontId="1" numFmtId="0" xfId="0">
      <alignment horizontal="left" vertical="center"/>
    </xf>
    <xf borderId="0" fillId="0" fontId="1" numFmtId="0" xfId="0">
      <alignment horizontal="center" vertical="center"/>
    </xf>
    <xf borderId="0" fillId="2" fontId="2" numFmtId="0" xfId="0">
      <alignment horizontal="center" vertical="center"/>
    </xf>
    <xf borderId="0" fillId="0" fontId="1" numFmtId="164" xfId="0">
      <alignment horizontal="center" vertical="center"/>
    </xf>
    <xf borderId="0" fillId="0" fontId="3" numFmtId="0" xfId="0">
      <alignment horizontal="center" vertical="bottom" wrapText="1"/>
    </xf>
    <xf borderId="0" fillId="0" fontId="4" numFmtId="0" xfId="0">
      <alignment horizontal="left" vertical="center" wrapText="1"/>
    </xf>
    <xf borderId="0" fillId="0" fontId="5" numFmtId="0" xfId="0">
      <alignment horizontal="left" vertical="center" wrapText="1"/>
    </xf>
    <xf borderId="0" fillId="2" fontId="6" numFmtId="0" xfId="0">
      <alignment horizontal="left" vertical="center"/>
    </xf>
    <xf borderId="0" fillId="0" fontId="7" numFmtId="0" xfId="0">
      <alignment horizontal="left" vertical="center" wrapText="1"/>
    </xf>
    <xf borderId="1" fillId="3" fontId="8" numFmtId="0" xfId="0">
      <alignment horizontal="left" vertical="center"/>
    </xf>
    <xf borderId="2" fillId="3" fontId="8" numFmtId="0" xfId="0">
      <alignment horizontal="left" vertical="center"/>
    </xf>
    <xf borderId="3" fillId="3" fontId="8" numFmtId="0" xfId="0">
      <alignment horizontal="left" vertical="center"/>
    </xf>
    <xf borderId="0" fillId="0" fontId="9" numFmtId="0" xfId="0">
      <alignment horizontal="left" vertical="center" wrapText="1"/>
    </xf>
    <xf borderId="0" fillId="0" fontId="10" numFmtId="0" xfId="0">
      <alignment horizontal="left" vertical="center" wrapText="1"/>
    </xf>
    <xf borderId="0" fillId="0" fontId="1" numFmtId="0" xfId="0">
      <alignment horizontal="left" vertical="center" wrapText="1"/>
    </xf>
    <xf borderId="0" fillId="2" fontId="11" numFmtId="0" xfId="0">
      <alignment horizontal="center" vertical="center"/>
    </xf>
    <xf borderId="0" fillId="0" fontId="12" numFmtId="0" xfId="0">
      <alignment horizontal="left" vertical="center"/>
    </xf>
    <xf borderId="0" fillId="0" fontId="13" numFmtId="0" xfId="0">
      <alignment horizontal="center" vertical="center" wrapText="1"/>
    </xf>
    <xf borderId="0" fillId="0" fontId="14" numFmtId="0" xfId="0">
      <alignment horizontal="center" vertical="center" wrapText="1"/>
    </xf>
    <xf borderId="0" fillId="3" fontId="10" numFmtId="0" xfId="0">
      <alignment horizontal="left" vertical="center"/>
    </xf>
    <xf borderId="0" fillId="3" fontId="10" numFmtId="164" xfId="0">
      <alignment horizontal="center" vertical="center"/>
    </xf>
    <xf borderId="0" fillId="0" fontId="13" numFmtId="0" xfId="0">
      <alignment horizontal="left" vertical="center" wrapText="1"/>
    </xf>
    <xf borderId="4" fillId="0" fontId="10" numFmtId="164" xfId="0">
      <alignment horizontal="center" vertical="center"/>
    </xf>
    <xf borderId="0" fillId="0" fontId="9" numFmtId="0" xfId="0">
      <alignment horizontal="left" vertical="center"/>
    </xf>
    <xf borderId="0" fillId="0" fontId="9" numFmtId="0" xfId="0">
      <alignment horizontal="center" vertical="center"/>
    </xf>
    <xf borderId="0" fillId="0" fontId="10" numFmtId="0" xfId="0">
      <alignment horizontal="left" vertical="center"/>
    </xf>
    <xf borderId="0" fillId="3" fontId="10" numFmtId="0" xfId="0">
      <alignment vertical="center"/>
    </xf>
    <xf borderId="0" fillId="2" fontId="15" numFmtId="0" xfId="0">
      <alignment horizontal="center" vertical="center"/>
    </xf>
    <xf borderId="0" fillId="0" fontId="16" numFmtId="0" xfId="0">
      <alignment horizontal="left" vertical="center"/>
    </xf>
    <xf borderId="0" fillId="0" fontId="16" numFmtId="164" xfId="0">
      <alignment horizontal="center" vertical="center"/>
    </xf>
    <xf borderId="0" fillId="0" fontId="17" numFmtId="0" xfId="0">
      <alignment horizontal="center" vertical="center" wrapText="1"/>
    </xf>
    <xf borderId="0" fillId="3" fontId="18" numFmtId="0" xfId="0">
      <alignment horizontal="left" vertical="center" wrapText="1"/>
    </xf>
    <xf borderId="0" fillId="3" fontId="4" numFmtId="164" xfId="0">
      <alignment horizontal="left" vertical="center"/>
    </xf>
    <xf borderId="0" fillId="3" fontId="4" numFmtId="165" xfId="0">
      <alignment horizontal="center" vertical="center"/>
    </xf>
    <xf borderId="0" fillId="3" fontId="19" numFmtId="0" xfId="0">
      <alignment horizontal="left" vertical="center" wrapText="1"/>
    </xf>
    <xf borderId="5" fillId="0" fontId="18" numFmtId="0" xfId="0">
      <alignment horizontal="left" vertical="center" wrapText="1"/>
    </xf>
    <xf borderId="6" fillId="0" fontId="4" numFmtId="0" xfId="0">
      <alignment horizontal="left" vertical="center"/>
    </xf>
    <xf borderId="7" fillId="0" fontId="20" numFmtId="0" xfId="0">
      <alignment horizontal="center" vertical="center" wrapText="1"/>
    </xf>
    <xf borderId="8" fillId="0" fontId="20" numFmtId="0" xfId="0">
      <alignment horizontal="center" vertical="center" wrapText="1"/>
    </xf>
    <xf borderId="0" fillId="0" fontId="4" numFmtId="0" xfId="0">
      <alignment horizontal="left" vertical="center"/>
    </xf>
    <xf borderId="0" fillId="0" fontId="4" numFmtId="164" xfId="0">
      <alignment horizontal="left" vertical="center"/>
    </xf>
    <xf borderId="0" fillId="0" fontId="18" numFmtId="0" xfId="0">
      <alignment horizontal="left" vertical="center" wrapText="1"/>
    </xf>
    <xf borderId="9" fillId="0" fontId="4" numFmtId="164" xfId="0">
      <alignment horizontal="left" vertical="center"/>
    </xf>
    <xf borderId="10" fillId="0" fontId="4" numFmtId="164" xfId="0">
      <alignment horizontal="left" vertical="center"/>
    </xf>
    <xf borderId="0" fillId="0" fontId="19" numFmtId="0" xfId="0">
      <alignment horizontal="left" vertical="center" wrapText="1"/>
    </xf>
    <xf borderId="0" fillId="0" fontId="4" numFmtId="164" xfId="0">
      <alignment horizontal="center" vertical="center"/>
    </xf>
    <xf borderId="0" fillId="3" fontId="4" numFmtId="0" xfId="0">
      <alignment horizontal="left" vertical="center"/>
    </xf>
    <xf borderId="7" fillId="0" fontId="4" numFmtId="164" xfId="0">
      <alignment horizontal="left" vertical="center"/>
    </xf>
    <xf borderId="5" fillId="3" fontId="4" numFmtId="164" xfId="0">
      <alignment horizontal="center" vertical="center"/>
    </xf>
    <xf borderId="0" fillId="0" fontId="4" numFmtId="0" xfId="0">
      <alignment horizontal="center" vertical="center"/>
    </xf>
    <xf borderId="0" fillId="0" fontId="16" numFmtId="0" xfId="0">
      <alignment horizontal="center" vertical="center"/>
    </xf>
    <xf borderId="0" fillId="3" fontId="4" numFmtId="0" xfId="0">
      <alignment vertical="center"/>
    </xf>
    <xf borderId="0" fillId="0" fontId="1" numFmtId="0" xfId="0">
      <alignment horizontal="left" vertical="bottom"/>
    </xf>
    <xf borderId="0" fillId="0" fontId="1" numFmtId="0" xfId="0">
      <alignment horizontal="center" vertical="bottom"/>
    </xf>
    <xf borderId="0" fillId="2" fontId="21" numFmtId="0" xfId="0">
      <alignment horizontal="center" vertical="center"/>
    </xf>
    <xf borderId="0" fillId="0" fontId="12" numFmtId="0" xfId="0">
      <alignment horizontal="left" vertical="bottom"/>
    </xf>
    <xf borderId="0" fillId="0" fontId="12" numFmtId="0" xfId="0">
      <alignment horizontal="center" vertical="bottom"/>
    </xf>
    <xf borderId="0" fillId="0" fontId="12" numFmtId="0" xfId="0">
      <alignment horizontal="center" vertical="center"/>
    </xf>
    <xf borderId="0" fillId="0" fontId="22" numFmtId="0" xfId="0">
      <alignment horizontal="center" vertical="center" wrapText="1"/>
    </xf>
    <xf borderId="0" fillId="0" fontId="8" numFmtId="0" xfId="0">
      <alignment horizontal="left" vertical="bottom"/>
    </xf>
    <xf borderId="0" fillId="0" fontId="23" numFmtId="0" xfId="0">
      <alignment horizontal="center" vertical="center" wrapText="1"/>
    </xf>
    <xf borderId="5" fillId="3" fontId="4" numFmtId="0" xfId="0">
      <alignment horizontal="center" vertical="center"/>
    </xf>
    <xf borderId="0" fillId="0" fontId="19" numFmtId="0" xfId="0">
      <alignment horizontal="center" vertical="center" wrapText="1"/>
    </xf>
    <xf borderId="5" fillId="3" fontId="4" numFmtId="166" xfId="0">
      <alignment horizontal="center" vertical="center"/>
    </xf>
    <xf borderId="0" fillId="0" fontId="4" numFmtId="167" xfId="0">
      <alignment horizontal="center" vertical="center"/>
    </xf>
    <xf borderId="5" fillId="3" fontId="4" numFmtId="167" xfId="0">
      <alignment horizontal="center" vertical="center"/>
    </xf>
    <xf borderId="0" fillId="0" fontId="4" numFmtId="0" xfId="0">
      <alignment horizontal="center" vertical="bottom"/>
    </xf>
    <xf borderId="0" fillId="0" fontId="4" numFmtId="167" xfId="0">
      <alignment horizontal="center" vertical="bottom"/>
    </xf>
    <xf borderId="5" fillId="3" fontId="4" numFmtId="165" xfId="0">
      <alignment horizontal="center" vertical="center"/>
    </xf>
    <xf borderId="11" fillId="0" fontId="4" numFmtId="168" xfId="0">
      <alignment horizontal="center" vertical="center"/>
    </xf>
    <xf borderId="0" fillId="0" fontId="24" numFmtId="0" xfId="0">
      <alignment horizontal="center" vertical="center" wrapText="1"/>
    </xf>
    <xf borderId="0" fillId="0" fontId="12" numFmtId="168" xfId="0">
      <alignment horizontal="center" vertical="center"/>
    </xf>
    <xf borderId="0" fillId="0" fontId="23" numFmtId="0" xfId="0">
      <alignment horizontal="left" vertical="center" wrapText="1"/>
    </xf>
    <xf borderId="0" fillId="0" fontId="12" numFmtId="164" xfId="0">
      <alignment horizontal="center" vertical="bottom"/>
    </xf>
    <xf borderId="0" fillId="3" fontId="4" numFmtId="0" xfId="0">
      <alignment horizontal="left" vertical="bottom"/>
    </xf>
    <xf borderId="0" fillId="3" fontId="4" numFmtId="164" xfId="0">
      <alignment horizontal="center" vertical="bottom"/>
    </xf>
    <xf borderId="12" fillId="0" fontId="4" numFmtId="164" xfId="0">
      <alignment horizontal="center" vertical="bottom"/>
    </xf>
    <xf borderId="13" fillId="0" fontId="4" numFmtId="164" xfId="0">
      <alignment horizontal="center" vertical="center"/>
    </xf>
    <xf borderId="9" fillId="0" fontId="4" numFmtId="164" xfId="0">
      <alignment horizontal="center" vertical="center"/>
    </xf>
    <xf borderId="0" fillId="0" fontId="4" numFmtId="0" xfId="0">
      <alignment horizontal="left" vertical="bottom"/>
    </xf>
    <xf borderId="0" fillId="0" fontId="16" numFmtId="0" xfId="0">
      <alignment horizontal="left" vertical="bottom"/>
    </xf>
    <xf borderId="0" fillId="0" fontId="16" numFmtId="0" xfId="0">
      <alignment horizontal="center" vertical="bottom"/>
    </xf>
    <xf borderId="0" fillId="3" fontId="4" numFmtId="0" xfId="0">
      <alignment vertical="bottom"/>
    </xf>
    <xf borderId="0" fillId="0" fontId="25" numFmtId="0" xfId="0">
      <alignment horizontal="left" vertical="bottom"/>
    </xf>
    <xf borderId="0" fillId="0" fontId="25" numFmtId="0" xfId="0">
      <alignment horizontal="center" vertical="bottom"/>
    </xf>
    <xf borderId="0" fillId="0" fontId="20" numFmtId="0" xfId="0">
      <alignment horizontal="center" vertical="bottom"/>
    </xf>
    <xf borderId="0" fillId="0" fontId="4" numFmtId="0" xfId="0">
      <alignment vertical="bottom"/>
    </xf>
    <xf borderId="0" fillId="0" fontId="18" numFmtId="0" xfId="0">
      <alignment horizontal="center" vertical="center" wrapText="1"/>
    </xf>
    <xf borderId="14" fillId="4" fontId="18" numFmtId="0" xfId="0">
      <alignment horizontal="center" vertical="bottom"/>
    </xf>
    <xf borderId="0" fillId="5" fontId="4" numFmtId="0" xfId="0">
      <alignment horizontal="left" vertical="bottom"/>
    </xf>
    <xf borderId="0" fillId="5" fontId="4" numFmtId="169" xfId="0">
      <alignment horizontal="center" vertical="bottom"/>
    </xf>
    <xf borderId="14" fillId="0" fontId="4" numFmtId="169" xfId="0">
      <alignment horizontal="center" vertical="center"/>
    </xf>
    <xf borderId="15" fillId="0" fontId="19" numFmtId="0" xfId="0">
      <alignment horizontal="center" vertical="center" wrapText="1"/>
    </xf>
    <xf borderId="16" fillId="0" fontId="19" numFmtId="0" xfId="0">
      <alignment horizontal="center" vertical="center" wrapText="1"/>
    </xf>
    <xf borderId="14" fillId="0" fontId="4" numFmtId="170" xfId="0">
      <alignment horizontal="center" vertical="bottom"/>
    </xf>
    <xf borderId="14" fillId="6" fontId="4" numFmtId="170" xfId="0">
      <alignment horizontal="center" vertical="bottom"/>
    </xf>
    <xf borderId="14" fillId="6" fontId="16" numFmtId="170" xfId="0">
      <alignment horizontal="center" vertical="bottom"/>
    </xf>
    <xf borderId="14" fillId="0" fontId="16" numFmtId="170" xfId="0">
      <alignment horizontal="center" vertical="bottom"/>
    </xf>
    <xf borderId="0" fillId="0" fontId="4" numFmtId="170" xfId="0">
      <alignment horizontal="center" vertical="bottom"/>
    </xf>
    <xf borderId="0" fillId="0" fontId="16" numFmtId="170" xfId="0">
      <alignment horizontal="center" vertical="bottom"/>
    </xf>
    <xf borderId="0" fillId="7" fontId="4" numFmtId="0" xfId="0">
      <alignment horizontal="left" vertical="bottom"/>
    </xf>
    <xf borderId="0" fillId="5" fontId="4" numFmtId="165" xfId="0">
      <alignment horizontal="center" vertical="bottom"/>
    </xf>
    <xf borderId="14" fillId="0" fontId="4" numFmtId="167" xfId="0">
      <alignment horizontal="center" vertical="center"/>
    </xf>
    <xf borderId="14" fillId="5" fontId="4" numFmtId="169" xfId="0">
      <alignment horizontal="center" vertical="center"/>
    </xf>
    <xf borderId="14" fillId="0" fontId="4" numFmtId="166" xfId="0">
      <alignment horizontal="center" vertical="center"/>
    </xf>
    <xf borderId="14" fillId="5" fontId="4" numFmtId="167" xfId="0">
      <alignment horizontal="center" vertical="center"/>
    </xf>
    <xf borderId="0" fillId="5" fontId="4" numFmtId="164" xfId="0">
      <alignment horizontal="left" vertical="bottom"/>
    </xf>
    <xf borderId="0" fillId="2" fontId="11" numFmtId="0" xfId="0">
      <alignment vertical="bottom"/>
    </xf>
    <xf borderId="0" fillId="0" fontId="18" numFmtId="0" xfId="0">
      <alignment horizontal="center" vertical="center"/>
    </xf>
    <xf borderId="0" fillId="3" fontId="18" numFmtId="0" xfId="0">
      <alignment horizontal="center" vertical="center" wrapText="1"/>
    </xf>
    <xf borderId="0" fillId="0" fontId="4" numFmtId="166" xfId="0">
      <alignment horizontal="center" vertical="center"/>
    </xf>
    <xf borderId="8" fillId="3" fontId="4" numFmtId="169" xfId="0">
      <alignment horizontal="center" vertical="center"/>
    </xf>
    <xf borderId="5" fillId="3" fontId="4" numFmtId="169" xfId="0">
      <alignment horizontal="center" vertical="center"/>
    </xf>
    <xf borderId="5" fillId="0" fontId="1" numFmtId="0" xfId="0">
      <alignment horizontal="left" vertical="bottom"/>
    </xf>
    <xf borderId="8" fillId="3" fontId="4" numFmtId="164" xfId="0">
      <alignment horizontal="center" vertical="center"/>
    </xf>
    <xf borderId="5" fillId="0" fontId="1" numFmtId="0" xfId="0">
      <alignment horizontal="center" vertical="bottom"/>
    </xf>
    <xf borderId="8" fillId="3" fontId="4" numFmtId="165" xfId="0">
      <alignment horizontal="center" vertical="center"/>
    </xf>
    <xf borderId="0" fillId="0" fontId="4" numFmtId="168" xfId="0">
      <alignment horizontal="center" vertical="center"/>
    </xf>
    <xf borderId="0" fillId="3" fontId="4" numFmtId="164" xfId="0">
      <alignment horizontal="left" vertical="bottom"/>
    </xf>
    <xf borderId="14" fillId="2" fontId="26" numFmtId="0" xfId="0">
      <alignment horizontal="left" vertical="bottom"/>
    </xf>
    <xf borderId="14" fillId="2" fontId="26" numFmtId="171" xfId="0">
      <alignment horizontal="left" vertical="bottom"/>
    </xf>
    <xf borderId="14" fillId="2" fontId="26" numFmtId="0" xfId="0">
      <alignment horizontal="center" vertical="bottom"/>
    </xf>
    <xf borderId="0" fillId="0" fontId="12" numFmtId="171" xfId="0">
      <alignment horizontal="center" vertical="bottom"/>
    </xf>
    <xf borderId="14" fillId="8" fontId="12" numFmtId="171" xfId="0">
      <alignment horizontal="left" vertical="bottom"/>
    </xf>
    <xf borderId="14" fillId="0" fontId="4" numFmtId="0" xfId="0">
      <alignment horizontal="left" vertical="bottom"/>
    </xf>
    <xf borderId="14" fillId="3" fontId="4" numFmtId="171" xfId="0">
      <alignment horizontal="left" vertical="bottom"/>
    </xf>
    <xf borderId="14" fillId="0" fontId="4" numFmtId="0" xfId="0">
      <alignment horizontal="center" vertical="bottom"/>
    </xf>
    <xf borderId="14" fillId="3" fontId="10" numFmtId="0" xfId="0">
      <alignment horizontal="left" vertical="bottom"/>
    </xf>
    <xf borderId="14" fillId="0" fontId="10" numFmtId="0" xfId="0">
      <alignment horizontal="left" vertical="bottom"/>
    </xf>
    <xf borderId="14" fillId="0" fontId="10" numFmtId="172" xfId="0">
      <alignment horizontal="left" vertical="bottom"/>
    </xf>
    <xf borderId="14" fillId="0" fontId="10" numFmtId="171" xfId="0">
      <alignment horizontal="left" vertical="bottom"/>
    </xf>
    <xf borderId="14" fillId="0" fontId="4" numFmtId="171" xfId="0">
      <alignment horizontal="left" vertical="bottom"/>
    </xf>
    <xf borderId="14" fillId="0" fontId="24" numFmtId="0" xfId="0">
      <alignment horizontal="left" vertical="bottom"/>
    </xf>
    <xf borderId="0" fillId="0" fontId="16" numFmtId="171" xfId="0">
      <alignment horizontal="left" vertical="bottom"/>
    </xf>
    <xf borderId="0" fillId="0" fontId="27" numFmtId="0" xfId="0">
      <alignment horizontal="left" vertical="bottom"/>
    </xf>
    <xf borderId="0" fillId="0" fontId="12" numFmtId="172" xfId="0">
      <alignment horizontal="left" vertical="bottom"/>
    </xf>
    <xf borderId="14" fillId="2" fontId="26" numFmtId="172" xfId="0">
      <alignment horizontal="left" vertical="bottom"/>
    </xf>
    <xf borderId="0" fillId="0" fontId="1" numFmtId="171" xfId="0">
      <alignment horizontal="left" vertical="bottom"/>
    </xf>
    <xf borderId="15" fillId="0" fontId="24" numFmtId="171" xfId="0">
      <alignment horizontal="left" vertical="bottom"/>
    </xf>
    <xf borderId="14" fillId="3" fontId="10" numFmtId="171" xfId="0">
      <alignment horizontal="left" vertical="bottom"/>
    </xf>
    <xf borderId="15" fillId="2" fontId="26" numFmtId="0" xfId="0">
      <alignment horizontal="left" vertical="bottom"/>
    </xf>
    <xf borderId="14" fillId="0" fontId="10" numFmtId="173" xfId="0">
      <alignment horizontal="left" vertical="bottom"/>
    </xf>
    <xf borderId="15" fillId="0" fontId="10" numFmtId="0" xfId="0">
      <alignment horizontal="left" vertical="bottom"/>
    </xf>
    <xf borderId="14" fillId="9" fontId="10" numFmtId="172" xfId="0">
      <alignment horizontal="left" vertical="bottom"/>
    </xf>
    <xf borderId="0" fillId="0" fontId="12" numFmtId="171" xfId="0">
      <alignment horizontal="left" vertical="bottom"/>
    </xf>
    <xf borderId="14" fillId="0" fontId="10" numFmtId="171" xfId="0">
      <alignment horizontal="left" vertical="bottom" wrapText="1"/>
    </xf>
    <xf borderId="14" fillId="0" fontId="24" numFmtId="171" xfId="0">
      <alignment horizontal="left" vertical="bottom"/>
    </xf>
    <xf borderId="16" fillId="2" fontId="26" numFmtId="0" xfId="0">
      <alignment horizontal="left" vertical="bottom"/>
    </xf>
    <xf borderId="14" fillId="0" fontId="4" numFmtId="0" xfId="0">
      <alignment horizontal="left" vertical="bottom" wrapText="1"/>
    </xf>
    <xf borderId="12" fillId="0" fontId="10" numFmtId="0" xfId="0">
      <alignment horizontal="left" vertical="bottom"/>
    </xf>
    <xf borderId="14" fillId="8" fontId="28" numFmtId="172" xfId="0">
      <alignment horizontal="left" vertical="bottom"/>
    </xf>
    <xf borderId="15" fillId="2" fontId="29" numFmtId="0" xfId="0">
      <alignment horizontal="center" vertical="center"/>
    </xf>
    <xf borderId="16" fillId="2" fontId="29" numFmtId="0" xfId="0">
      <alignment horizontal="center" vertical="center"/>
    </xf>
    <xf borderId="0" fillId="0" fontId="30" numFmtId="0" xfId="0">
      <alignment horizontal="left" vertical="center"/>
    </xf>
    <xf borderId="17" fillId="0" fontId="7" numFmtId="0" xfId="0">
      <alignment horizontal="left" vertical="center" wrapText="1"/>
    </xf>
    <xf borderId="18" fillId="0" fontId="4" numFmtId="0" xfId="0">
      <alignment horizontal="right" vertical="bottom"/>
    </xf>
    <xf borderId="17" fillId="0" fontId="4" numFmtId="0" xfId="0">
      <alignment horizontal="left" vertical="center" wrapText="1"/>
    </xf>
    <xf borderId="18" fillId="3" fontId="4" numFmtId="164" xfId="0">
      <alignment horizontal="right" vertical="center"/>
    </xf>
    <xf borderId="18" fillId="3" fontId="4" numFmtId="165" xfId="0">
      <alignment horizontal="right" vertical="center"/>
    </xf>
    <xf borderId="17" fillId="0" fontId="19" numFmtId="0" xfId="0">
      <alignment horizontal="left" vertical="center" wrapText="1"/>
    </xf>
    <xf borderId="18" fillId="0" fontId="4" numFmtId="0" xfId="0">
      <alignment horizontal="right" vertical="center"/>
    </xf>
    <xf borderId="18" fillId="0" fontId="4" numFmtId="164" xfId="0">
      <alignment horizontal="right" vertical="center"/>
    </xf>
    <xf borderId="18" fillId="0" fontId="4" numFmtId="164" xfId="0">
      <alignment horizontal="right" vertical="bottom"/>
    </xf>
    <xf borderId="18" fillId="3" fontId="4" numFmtId="164" xfId="0">
      <alignment horizontal="right" vertical="bottom"/>
    </xf>
    <xf borderId="18" fillId="3" fontId="4" numFmtId="165" xfId="0">
      <alignment horizontal="right" vertical="bottom"/>
    </xf>
    <xf borderId="18" fillId="0" fontId="4" numFmtId="174" xfId="0">
      <alignment horizontal="right" vertical="center"/>
    </xf>
    <xf borderId="18" fillId="3" fontId="4" numFmtId="175" xfId="0">
      <alignment horizontal="right" vertical="center"/>
    </xf>
    <xf borderId="18" fillId="3" fontId="4" numFmtId="175" xfId="0">
      <alignment horizontal="right" vertical="bottom"/>
    </xf>
    <xf borderId="17" fillId="0" fontId="4" numFmtId="0" xfId="0">
      <alignment horizontal="left" vertical="bottom"/>
    </xf>
    <xf borderId="15" fillId="3" fontId="4" numFmtId="164" xfId="0">
      <alignment horizontal="center" vertical="center"/>
    </xf>
    <xf borderId="16" fillId="3" fontId="4" numFmtId="164" xfId="0">
      <alignment horizontal="center" vertical="center"/>
    </xf>
    <xf borderId="0" fillId="0" fontId="31" numFmtId="0" xfId="0">
      <alignment horizontal="left" vertical="bottom"/>
    </xf>
    <xf borderId="0" fillId="0" fontId="32" numFmtId="0" xfId="0">
      <alignment vertical="bottom"/>
    </xf>
    <xf borderId="0" fillId="0" fontId="33" numFmtId="0" xfId="0">
      <alignment vertical="bottom"/>
    </xf>
    <xf borderId="15" fillId="3" fontId="7" numFmtId="0" xfId="0">
      <alignment vertical="bottom"/>
    </xf>
    <xf borderId="12" fillId="3" fontId="33" numFmtId="0" xfId="0">
      <alignment vertical="bottom"/>
    </xf>
    <xf borderId="12" fillId="3" fontId="4" numFmtId="165" xfId="0">
      <alignment vertical="bottom"/>
    </xf>
    <xf borderId="16" fillId="3" fontId="33" numFmtId="0" xfId="0">
      <alignment vertical="bottom"/>
    </xf>
    <xf borderId="19" fillId="0" fontId="7" numFmtId="0" xfId="0">
      <alignment horizontal="left" vertical="bottom"/>
    </xf>
    <xf borderId="13" fillId="0" fontId="7" numFmtId="0" xfId="0">
      <alignment horizontal="left" vertical="bottom"/>
    </xf>
    <xf borderId="20" fillId="0" fontId="7" numFmtId="0" xfId="0">
      <alignment horizontal="left" vertical="bottom"/>
    </xf>
    <xf borderId="21" fillId="0" fontId="7" numFmtId="0" xfId="0">
      <alignment horizontal="left" vertical="bottom"/>
    </xf>
    <xf borderId="22" fillId="0" fontId="7" numFmtId="0" xfId="0">
      <alignment horizontal="left" vertical="bottom"/>
    </xf>
    <xf borderId="23" fillId="0" fontId="7" numFmtId="0" xfId="0">
      <alignment horizontal="left" vertical="bottom"/>
    </xf>
    <xf borderId="19" fillId="0" fontId="4" numFmtId="0" xfId="0">
      <alignment vertical="bottom"/>
    </xf>
    <xf borderId="13" fillId="0" fontId="4" numFmtId="165" xfId="0">
      <alignment vertical="bottom"/>
    </xf>
    <xf borderId="20" fillId="0" fontId="33" numFmtId="0" xfId="0">
      <alignment vertical="bottom"/>
    </xf>
    <xf borderId="17" fillId="0" fontId="33" numFmtId="0" xfId="0">
      <alignment vertical="bottom"/>
    </xf>
    <xf borderId="0" fillId="0" fontId="4" numFmtId="165" xfId="0">
      <alignment vertical="bottom"/>
    </xf>
    <xf borderId="18" fillId="0" fontId="33" numFmtId="0" xfId="0">
      <alignment vertical="bottom"/>
    </xf>
    <xf borderId="21" fillId="0" fontId="33" numFmtId="0" xfId="0">
      <alignment vertical="bottom"/>
    </xf>
    <xf borderId="22" fillId="0" fontId="4" numFmtId="165" xfId="0">
      <alignment vertical="bottom"/>
    </xf>
    <xf borderId="23" fillId="0" fontId="33" numFmtId="0" xfId="0">
      <alignment vertical="bottom"/>
    </xf>
    <xf borderId="0" fillId="0" fontId="16" numFmtId="0" xfId="0">
      <alignment vertical="bottom"/>
    </xf>
    <xf borderId="0" fillId="0" fontId="34" numFmtId="0" xfId="0">
      <alignment vertical="bottom"/>
    </xf>
    <xf borderId="19" fillId="2" fontId="11" numFmtId="0" xfId="0">
      <alignment horizontal="center" vertical="bottom"/>
    </xf>
    <xf borderId="13" fillId="2" fontId="11" numFmtId="0" xfId="0">
      <alignment horizontal="center" vertical="bottom"/>
    </xf>
    <xf borderId="20" fillId="2" fontId="11" numFmtId="0" xfId="0">
      <alignment horizontal="center" vertical="bottom"/>
    </xf>
    <xf borderId="14" fillId="3" fontId="10" numFmtId="0" xfId="0">
      <alignment horizontal="center" vertical="bottom"/>
    </xf>
    <xf borderId="12" fillId="3" fontId="35" numFmtId="0" xfId="0">
      <alignment vertical="bottom"/>
    </xf>
    <xf borderId="16" fillId="3" fontId="4" numFmtId="165" xfId="0">
      <alignment vertical="bottom"/>
    </xf>
    <xf borderId="13" fillId="0" fontId="35" numFmtId="0" xfId="0">
      <alignment vertical="bottom"/>
    </xf>
    <xf borderId="20" fillId="0" fontId="35" numFmtId="0" xfId="0">
      <alignment vertical="bottom"/>
    </xf>
    <xf borderId="21" fillId="0" fontId="7" numFmtId="0" xfId="0">
      <alignment vertical="bottom"/>
    </xf>
    <xf borderId="22" fillId="0" fontId="35" numFmtId="0" xfId="0">
      <alignment vertical="bottom"/>
    </xf>
    <xf borderId="22" fillId="0" fontId="7" numFmtId="0" xfId="0">
      <alignment vertical="bottom"/>
    </xf>
    <xf borderId="23" fillId="0" fontId="35" numFmtId="0" xfId="0">
      <alignment vertical="bottom"/>
    </xf>
    <xf borderId="17" fillId="0" fontId="4" numFmtId="0" xfId="0">
      <alignment vertical="bottom"/>
    </xf>
    <xf borderId="18" fillId="0" fontId="4" numFmtId="165" xfId="0">
      <alignment vertical="bottom"/>
    </xf>
    <xf borderId="22" fillId="0" fontId="33" numFmtId="0" xfId="0">
      <alignment vertical="bottom"/>
    </xf>
    <xf borderId="22" fillId="0" fontId="4" numFmtId="0" xfId="0">
      <alignment vertical="bottom"/>
    </xf>
    <xf borderId="23" fillId="0" fontId="4" numFmtId="165" xfId="0">
      <alignment vertical="bottom"/>
    </xf>
    <xf borderId="19" fillId="3" fontId="4" numFmtId="0" xfId="0">
      <alignment horizontal="center" vertical="center" wrapText="1"/>
    </xf>
    <xf borderId="13" fillId="3" fontId="4" numFmtId="0" xfId="0">
      <alignment horizontal="center" vertical="center" wrapText="1"/>
    </xf>
    <xf borderId="20" fillId="3" fontId="4" numFmtId="0" xfId="0">
      <alignment horizontal="center" vertical="center" wrapText="1"/>
    </xf>
    <xf borderId="17" fillId="3" fontId="4" numFmtId="0" xfId="0">
      <alignment horizontal="center" vertical="center" wrapText="1"/>
    </xf>
    <xf borderId="0" fillId="3" fontId="4" numFmtId="0" xfId="0">
      <alignment horizontal="center" vertical="center" wrapText="1"/>
    </xf>
    <xf borderId="18" fillId="3" fontId="4" numFmtId="0" xfId="0">
      <alignment horizontal="center" vertical="center" wrapText="1"/>
    </xf>
    <xf borderId="21" fillId="3" fontId="4" numFmtId="0" xfId="0">
      <alignment horizontal="center" vertical="center" wrapText="1"/>
    </xf>
    <xf borderId="22" fillId="3" fontId="4" numFmtId="0" xfId="0">
      <alignment horizontal="center" vertical="center" wrapText="1"/>
    </xf>
    <xf borderId="23" fillId="3" fontId="4" numFmtId="0" xfId="0">
      <alignment horizontal="center" vertical="center" wrapText="1"/>
    </xf>
    <xf borderId="0" fillId="0" fontId="32" numFmtId="0" xfId="0">
      <alignment horizontal="right" vertical="bottom"/>
    </xf>
    <xf borderId="0" fillId="0" fontId="36" numFmtId="0" xfId="0">
      <alignment vertical="bottom"/>
    </xf>
    <xf borderId="14" fillId="0" fontId="18" numFmtId="176" xfId="0">
      <alignment horizontal="center" vertical="center"/>
    </xf>
    <xf borderId="15" fillId="0" fontId="18" numFmtId="176" xfId="0">
      <alignment horizontal="center" vertical="center" wrapText="1"/>
    </xf>
    <xf borderId="16" fillId="0" fontId="18" numFmtId="176" xfId="0">
      <alignment horizontal="center" vertical="center" wrapText="1"/>
    </xf>
    <xf borderId="0" fillId="0" fontId="37" numFmtId="0" xfId="0">
      <alignment horizontal="center" vertical="bottom"/>
    </xf>
    <xf borderId="24" fillId="0" fontId="19" numFmtId="0" xfId="0">
      <alignment horizontal="center" vertical="bottom"/>
    </xf>
    <xf borderId="19" fillId="10" fontId="4" numFmtId="0" xfId="0">
      <alignment horizontal="center" vertical="center" wrapText="1"/>
    </xf>
    <xf borderId="20" fillId="10" fontId="4" numFmtId="0" xfId="0">
      <alignment horizontal="center" vertical="center" wrapText="1"/>
    </xf>
    <xf borderId="19" fillId="11" fontId="38" numFmtId="0" xfId="0">
      <alignment horizontal="center" vertical="center" wrapText="1"/>
    </xf>
    <xf borderId="20" fillId="11" fontId="38" numFmtId="0" xfId="0">
      <alignment horizontal="center" vertical="center" wrapText="1"/>
    </xf>
    <xf borderId="14" fillId="0" fontId="19" numFmtId="0" xfId="0">
      <alignment horizontal="center" vertical="bottom"/>
    </xf>
    <xf borderId="21" fillId="10" fontId="4" numFmtId="0" xfId="0">
      <alignment vertical="bottom"/>
    </xf>
    <xf borderId="23" fillId="10" fontId="4" numFmtId="0" xfId="0">
      <alignment vertical="bottom"/>
    </xf>
    <xf borderId="17" fillId="11" fontId="38" numFmtId="0" xfId="0">
      <alignment vertical="bottom"/>
    </xf>
    <xf borderId="18" fillId="11" fontId="38" numFmtId="0" xfId="0">
      <alignment vertical="bottom"/>
    </xf>
    <xf borderId="21" fillId="11" fontId="38" numFmtId="0" xfId="0">
      <alignment vertical="bottom"/>
    </xf>
    <xf borderId="23" fillId="11" fontId="38" numFmtId="0" xfId="0">
      <alignment vertical="bottom"/>
    </xf>
    <xf borderId="19" fillId="12" fontId="4" numFmtId="0" xfId="0">
      <alignment horizontal="center" vertical="center"/>
    </xf>
    <xf borderId="20" fillId="12" fontId="4" numFmtId="0" xfId="0">
      <alignment horizontal="center" vertical="center"/>
    </xf>
    <xf borderId="17" fillId="12" fontId="4" numFmtId="0" xfId="0">
      <alignment horizontal="center" vertical="center"/>
    </xf>
    <xf borderId="18" fillId="12" fontId="4" numFmtId="0" xfId="0">
      <alignment horizontal="center" vertical="center"/>
    </xf>
    <xf borderId="15" fillId="0" fontId="19" numFmtId="0" xfId="0">
      <alignment horizontal="center" vertical="bottom"/>
    </xf>
    <xf borderId="21" fillId="12" fontId="4" numFmtId="0" xfId="0">
      <alignment horizontal="center" vertical="center"/>
    </xf>
    <xf borderId="23" fillId="12" fontId="4" numFmtId="0" xfId="0">
      <alignment horizontal="center" vertical="center"/>
    </xf>
    <xf borderId="16" fillId="11" fontId="38" numFmtId="0" xfId="0">
      <alignment horizontal="center" vertical="center" wrapText="1"/>
    </xf>
    <xf borderId="14" fillId="11" fontId="38" numFmtId="0" xfId="0">
      <alignment horizontal="center" vertical="center" wrapText="1"/>
    </xf>
    <xf borderId="0" fillId="0" fontId="39" numFmtId="0" xfId="0">
      <alignment horizontal="center" vertical="center" wrapText="1"/>
    </xf>
    <xf borderId="14" fillId="0" fontId="19" numFmtId="177" xfId="0">
      <alignment horizontal="center" vertical="bottom"/>
    </xf>
    <xf borderId="0" fillId="0" fontId="32" numFmtId="0" xfId="0">
      <alignment horizontal="center" vertical="center"/>
    </xf>
    <xf borderId="13" fillId="11" fontId="38" numFmtId="0" xfId="0">
      <alignment vertical="bottom"/>
    </xf>
    <xf borderId="19" fillId="13" fontId="40" numFmtId="0" xfId="0">
      <alignment horizontal="center" vertical="center" wrapText="1"/>
    </xf>
    <xf borderId="20" fillId="13" fontId="40" numFmtId="0" xfId="0">
      <alignment horizontal="center" vertical="center" wrapText="1"/>
    </xf>
    <xf borderId="0" fillId="11" fontId="38" numFmtId="0" xfId="0">
      <alignment vertical="bottom"/>
    </xf>
    <xf borderId="17" fillId="13" fontId="40" numFmtId="0" xfId="0">
      <alignment horizontal="center" vertical="center" wrapText="1"/>
    </xf>
    <xf borderId="18" fillId="13" fontId="40" numFmtId="0" xfId="0">
      <alignment horizontal="center" vertical="center" wrapText="1"/>
    </xf>
    <xf borderId="21" fillId="13" fontId="40" numFmtId="0" xfId="0">
      <alignment horizontal="center" vertical="center" wrapText="1"/>
    </xf>
    <xf borderId="23" fillId="13" fontId="40" numFmtId="0" xfId="0">
      <alignment horizontal="center" vertical="center" wrapText="1"/>
    </xf>
    <xf borderId="22" fillId="11" fontId="38" numFmtId="0" xfId="0">
      <alignment vertical="bottom"/>
    </xf>
    <xf borderId="13" fillId="10" fontId="4" numFmtId="0" xfId="0">
      <alignment vertical="bottom"/>
    </xf>
    <xf borderId="17" fillId="10" fontId="4" numFmtId="0" xfId="0">
      <alignment vertical="bottom"/>
    </xf>
    <xf borderId="0" fillId="10" fontId="4" numFmtId="0" xfId="0">
      <alignment vertical="bottom"/>
    </xf>
    <xf borderId="22" fillId="10" fontId="4" numFmtId="0" xfId="0">
      <alignment vertical="bottom"/>
    </xf>
  </cellXfs>
  <cellStyles count="1">
    <cellStyle name="Normal" xfId="0" builtinId="0" customBuiltin="1"/>
  </cellStyles>
  <dxfs count="0"/>
  <tableStyles count="0" defaultPivotStyle="PivotStyleLight16" defaultTableStyle="TableStyleMedium2"/>
</styleSheet>
</file>

<file path=xl/_rels/workbook.xml.rels><?xml version="1.0" encoding="UTF-8" standalone="yes"?><Relationships xmlns="http://schemas.openxmlformats.org/package/2006/relationships"><Relationship Target="worksheets/sheet1.xml" Id="rId1" Type="http://schemas.openxmlformats.org/officeDocument/2006/relationships/worksheet"/><Relationship Target="worksheets/sheet2.xml" Id="rId2" Type="http://schemas.openxmlformats.org/officeDocument/2006/relationships/worksheet"/><Relationship Target="worksheets/sheet3.xml" Id="rId3" Type="http://schemas.openxmlformats.org/officeDocument/2006/relationships/worksheet"/><Relationship Target="worksheets/sheet4.xml" Id="rId4" Type="http://schemas.openxmlformats.org/officeDocument/2006/relationships/worksheet"/><Relationship Target="worksheets/sheet5.xml" Id="rId5" Type="http://schemas.openxmlformats.org/officeDocument/2006/relationships/worksheet"/><Relationship Target="worksheets/sheet6.xml" Id="rId6" Type="http://schemas.openxmlformats.org/officeDocument/2006/relationships/worksheet"/><Relationship Target="worksheets/sheet7.xml" Id="rId7" Type="http://schemas.openxmlformats.org/officeDocument/2006/relationships/worksheet"/><Relationship Target="worksheets/sheet8.xml" Id="rId8" Type="http://schemas.openxmlformats.org/officeDocument/2006/relationships/worksheet"/><Relationship Target="worksheets/sheet9.xml" Id="rId9" Type="http://schemas.openxmlformats.org/officeDocument/2006/relationships/worksheet"/><Relationship Target="worksheets/sheet10.xml" Id="rId10" Type="http://schemas.openxmlformats.org/officeDocument/2006/relationships/worksheet"/><Relationship Target="worksheets/sheet11.xml" Id="rId11" Type="http://schemas.openxmlformats.org/officeDocument/2006/relationships/worksheet"/><Relationship Target="sharedStrings.xml" Id="rId12" Type="http://schemas.openxmlformats.org/officeDocument/2006/relationships/sharedStrings"/><Relationship Target="styles.xml" Id="rId13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Target="../media/image1.png" Id="rId1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Target="../media/image2.png" Id="rId1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Target="../media/image3.png" Id="rId1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Target="../media/image4.png" Id="rId1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Target="../media/image5.png" Id="rId1" Type="http://schemas.openxmlformats.org/officeDocument/2006/relationships/image"/><Relationship Target="../media/image6.png" Id="rId2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Target="../media/image7.png" Id="rId1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Target="../media/image8.png" Id="rId1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Target="../media/image9.png" Id="rId1" Type="http://schemas.openxmlformats.org/officeDocument/2006/relationships/image"/></Relationships>
</file>

<file path=xl/drawings/_rels/drawing9.xml.rels><?xml version="1.0" encoding="UTF-8" standalone="yes"?><Relationships xmlns="http://schemas.openxmlformats.org/package/2006/relationships"><Relationship Target="../media/image10.png" Id="rId1" Type="http://schemas.openxmlformats.org/officeDocument/2006/relationships/image"/></Relationships>
</file>

<file path=xl/drawings/_rels/drawing10.xml.rels><?xml version="1.0" encoding="UTF-8" standalone="yes"?><Relationships xmlns="http://schemas.openxmlformats.org/package/2006/relationships"><Relationship Target="../media/image11.png" Id="rId1" Type="http://schemas.openxmlformats.org/officeDocument/2006/relationships/image"/></Relationships>
</file>

<file path=xl/drawings/_rels/drawing11.xml.rels><?xml version="1.0" encoding="UTF-8" standalone="yes"?><Relationships xmlns="http://schemas.openxmlformats.org/package/2006/relationships"><Relationship Target="../media/image12.png" Id="rId1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375920</xdr:colOff>
      <xdr:row>0</xdr:row>
      <xdr:rowOff>82296</xdr:rowOff>
    </xdr:from>
    <xdr:ext cx="1483360" cy="466344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254000</xdr:colOff>
      <xdr:row>0</xdr:row>
      <xdr:rowOff>45720</xdr:rowOff>
    </xdr:from>
    <xdr:ext cx="1270000" cy="402336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355600</xdr:colOff>
      <xdr:row>0</xdr:row>
      <xdr:rowOff>137160</xdr:rowOff>
    </xdr:from>
    <xdr:ext cx="1564640" cy="493776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335280</xdr:colOff>
      <xdr:row>0</xdr:row>
      <xdr:rowOff>100584</xdr:rowOff>
    </xdr:from>
    <xdr:ext cx="1463040" cy="466344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26</xdr:col>
      <xdr:colOff>985520</xdr:colOff>
      <xdr:row>0</xdr:row>
      <xdr:rowOff>0</xdr:rowOff>
    </xdr:from>
    <xdr:ext cx="447040" cy="338328"/>
    <xdr:pic>
      <xdr:nvPicPr>
        <xdr:cNvPr id="0" name="image2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  <xdr:oneCellAnchor>
    <xdr:from>
      <xdr:col>0</xdr:col>
      <xdr:colOff>294640</xdr:colOff>
      <xdr:row>0</xdr:row>
      <xdr:rowOff>73152</xdr:rowOff>
    </xdr:from>
    <xdr:ext cx="1229360" cy="393192"/>
    <xdr:pic>
      <xdr:nvPicPr>
        <xdr:cNvPr id="1" name="2.png"/>
        <xdr:cNvPicPr preferRelativeResize="0"/>
      </xdr:nvPicPr>
      <xdr:blipFill>
        <a:blip r:embed="rId2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355600</xdr:colOff>
      <xdr:row>0</xdr:row>
      <xdr:rowOff>100584</xdr:rowOff>
    </xdr:from>
    <xdr:ext cx="1412240" cy="448056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264160</xdr:colOff>
      <xdr:row>0</xdr:row>
      <xdr:rowOff>128016</xdr:rowOff>
    </xdr:from>
    <xdr:ext cx="1656080" cy="530352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264160</xdr:colOff>
      <xdr:row>0</xdr:row>
      <xdr:rowOff>128016</xdr:rowOff>
    </xdr:from>
    <xdr:ext cx="1645920" cy="521207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325120</xdr:colOff>
      <xdr:row>0</xdr:row>
      <xdr:rowOff>146304</xdr:rowOff>
    </xdr:from>
    <xdr:ext cx="1513840" cy="475488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254000</xdr:colOff>
      <xdr:row>0</xdr:row>
      <xdr:rowOff>109728</xdr:rowOff>
    </xdr:from>
    <xdr:ext cx="1554480" cy="493776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304800</xdr:colOff>
      <xdr:row>0</xdr:row>
      <xdr:rowOff>64008</xdr:rowOff>
    </xdr:from>
    <xdr:ext cx="1483360" cy="475488"/>
    <xdr:pic>
      <xdr:nvPicPr>
        <xdr:cNvPr id="0" name="2.png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Target="../drawings/drawing1.xml" Id="rId1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Target="../drawings/drawing2.xml" Id="rId1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Target="../drawings/drawing3.xml" Id="rId1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Target="../drawings/drawing4.xml" Id="rId1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Target="../drawings/drawing5.xml" Id="rId1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Target="../drawings/drawing6.xml" Id="rId1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Target="../drawings/drawing7.xml" Id="rId1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Target="../drawings/drawing8.xml" Id="rId1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Target="../drawings/drawing9.xml" Id="rId1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Target="../drawings/drawing10.xml" Id="rId1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Target="../drawings/drawing11.xml" Id="rId1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customHeight="1"/>
  <cols>
    <col min="1" max="1" style="1" width="117.0"/>
    <col min="2" max="2" style="2" width="21.43"/>
    <col min="3" max="6" style="2" width="13.29"/>
    <col min="7" max="1024" style="1" width="9.86"/>
    <col min="1025" max="1025" width="11.43"/>
  </cols>
  <sheetData>
    <row r="1" ht="47.25" customFormat="1" s="1">
      <c r="A1" s="3" t="s">
        <v>0</v>
      </c>
      <c r="B1" s="3"/>
      <c r="C1" s="3"/>
      <c r="D1" s="3"/>
      <c r="E1" s="4"/>
      <c r="F1" s="4"/>
    </row>
    <row r="2" customHeight="1" ht="48.75">
      <c r="A2" s="5" t="s">
        <v>1</v>
      </c>
      <c r="B2" s="5"/>
      <c r="C2" s="5"/>
      <c r="D2" s="5"/>
    </row>
    <row r="3" customHeight="1" ht="34.5" customFormat="1" s="1">
      <c r="A3" s="6" t="s">
        <v>2</v>
      </c>
      <c r="B3" s="6"/>
      <c r="C3" s="6"/>
      <c r="D3" s="6"/>
    </row>
    <row r="4" ht="21.0" customFormat="1" s="1">
      <c r="A4" s="7"/>
      <c r="B4" s="8" t="s">
        <v>3</v>
      </c>
      <c r="C4" s="8"/>
      <c r="D4" s="8"/>
    </row>
    <row r="5" ht="37.5" customFormat="1" s="1">
      <c r="A5" s="9" t="s">
        <v>4</v>
      </c>
      <c r="B5" s="10"/>
      <c r="C5" s="11"/>
      <c r="D5" s="12"/>
    </row>
    <row r="6" ht="55.5" customFormat="1" s="1">
      <c r="A6" s="9" t="s">
        <v>5</v>
      </c>
      <c r="B6" s="10"/>
      <c r="C6" s="11"/>
      <c r="D6" s="12"/>
    </row>
    <row r="7" ht="37.5" customFormat="1" s="1">
      <c r="A7" s="9" t="s">
        <v>6</v>
      </c>
      <c r="B7" s="10"/>
      <c r="C7" s="11"/>
      <c r="D7" s="12"/>
    </row>
    <row r="8" ht="55.5" customFormat="1" s="1">
      <c r="A8" s="9" t="s">
        <v>7</v>
      </c>
      <c r="B8" s="10"/>
      <c r="C8" s="11"/>
      <c r="D8" s="12"/>
    </row>
    <row r="9" ht="55.5" customFormat="1" s="1">
      <c r="A9" s="9" t="s">
        <v>8</v>
      </c>
      <c r="B9" s="10"/>
      <c r="C9" s="11"/>
      <c r="D9" s="12"/>
    </row>
    <row r="10" ht="55.5" customFormat="1" s="1">
      <c r="A10" s="9" t="s">
        <v>9</v>
      </c>
      <c r="B10" s="10"/>
      <c r="C10" s="11"/>
      <c r="D10" s="12"/>
    </row>
    <row r="11" ht="37.5" customFormat="1" s="1">
      <c r="A11" s="9" t="s">
        <v>10</v>
      </c>
      <c r="B11" s="10"/>
      <c r="C11" s="11"/>
      <c r="D11" s="12"/>
    </row>
    <row r="12" ht="37.5" customFormat="1" s="1">
      <c r="A12" s="9" t="s">
        <v>11</v>
      </c>
      <c r="B12" s="10"/>
      <c r="C12" s="11"/>
      <c r="D12" s="12"/>
    </row>
    <row r="13" ht="37.5" customFormat="1" s="1">
      <c r="A13" s="9" t="s">
        <v>12</v>
      </c>
      <c r="B13" s="10"/>
      <c r="C13" s="11"/>
      <c r="D13" s="12"/>
    </row>
    <row r="14" customFormat="1" s="1">
      <c r="A14" s="13"/>
    </row>
    <row r="15" ht="29.25" customFormat="1" s="1">
      <c r="A15" s="14" t="s">
        <v>13</v>
      </c>
    </row>
    <row r="16">
      <c r="A16" s="15"/>
    </row>
    <row r="17">
      <c r="A17" s="15"/>
    </row>
    <row r="18">
      <c r="A18" s="15"/>
    </row>
    <row r="19">
      <c r="A19" s="15"/>
    </row>
    <row r="20">
      <c r="A20" s="15"/>
    </row>
    <row r="21">
      <c r="A21" s="15"/>
    </row>
  </sheetData>
  <mergeCells count="13">
    <mergeCell ref="B9:D9"/>
    <mergeCell ref="A2:D2"/>
    <mergeCell ref="A3:D3"/>
    <mergeCell ref="B6:D6"/>
    <mergeCell ref="B5:D5"/>
    <mergeCell ref="B8:D8"/>
    <mergeCell ref="B10:D10"/>
    <mergeCell ref="B4:D4"/>
    <mergeCell ref="B13:D13"/>
    <mergeCell ref="A1:D1"/>
    <mergeCell ref="B7:D7"/>
    <mergeCell ref="B11:D11"/>
    <mergeCell ref="B12:D1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customHeight="1"/>
  <cols>
    <col min="1" max="1" style="1" width="34.0"/>
    <col min="2" max="13" style="2" width="13.29"/>
    <col min="14" max="1024" style="1" width="9.86"/>
    <col min="1025" max="1025" width="11.43"/>
  </cols>
  <sheetData>
    <row r="1" customHeight="1" ht="36.75" customFormat="1" s="1">
      <c r="A1" s="16" t="s">
        <v>14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customFormat="1" s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customFormat="1" s="1">
      <c r="A3" s="17"/>
      <c r="B3" s="18" t="s">
        <v>15</v>
      </c>
      <c r="C3" s="18" t="s">
        <v>16</v>
      </c>
      <c r="D3" s="18" t="s">
        <v>17</v>
      </c>
      <c r="E3" s="18" t="s">
        <v>18</v>
      </c>
      <c r="F3" s="18" t="s">
        <v>19</v>
      </c>
      <c r="G3" s="18" t="s">
        <v>20</v>
      </c>
      <c r="H3" s="18" t="s">
        <v>21</v>
      </c>
      <c r="I3" s="18" t="s">
        <v>22</v>
      </c>
      <c r="J3" s="18" t="s">
        <v>23</v>
      </c>
      <c r="K3" s="18" t="s">
        <v>24</v>
      </c>
      <c r="L3" s="18" t="s">
        <v>25</v>
      </c>
      <c r="M3" s="18" t="s">
        <v>26</v>
      </c>
    </row>
    <row r="4" customFormat="1" s="1">
      <c r="A4" s="17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customFormat="1" s="1">
      <c r="A5" s="20" t="s">
        <v>27</v>
      </c>
      <c r="B5" s="21">
        <v>200.0</v>
      </c>
      <c r="C5" s="21">
        <v>200.0</v>
      </c>
      <c r="D5" s="21">
        <v>200.0</v>
      </c>
      <c r="E5" s="21">
        <v>200.0</v>
      </c>
      <c r="F5" s="21">
        <v>200.0</v>
      </c>
      <c r="G5" s="21">
        <v>200.0</v>
      </c>
      <c r="H5" s="21">
        <v>200.0</v>
      </c>
      <c r="I5" s="21">
        <v>200.0</v>
      </c>
      <c r="J5" s="21">
        <v>200.0</v>
      </c>
      <c r="K5" s="21">
        <v>200.0</v>
      </c>
      <c r="L5" s="21">
        <v>200.0</v>
      </c>
      <c r="M5" s="21">
        <v>200.0</v>
      </c>
    </row>
    <row r="6" customFormat="1" s="1">
      <c r="A6" s="20" t="s">
        <v>28</v>
      </c>
      <c r="B6" s="21">
        <v>1000.0</v>
      </c>
      <c r="C6" s="21">
        <v>1000.0</v>
      </c>
      <c r="D6" s="21">
        <v>1000.0</v>
      </c>
      <c r="E6" s="21">
        <v>1000.0</v>
      </c>
      <c r="F6" s="21">
        <v>1000.0</v>
      </c>
      <c r="G6" s="21">
        <v>1000.0</v>
      </c>
      <c r="H6" s="21">
        <v>1000.0</v>
      </c>
      <c r="I6" s="21">
        <v>1000.0</v>
      </c>
      <c r="J6" s="21">
        <v>1000.0</v>
      </c>
      <c r="K6" s="21">
        <v>1000.0</v>
      </c>
      <c r="L6" s="21">
        <v>1000.0</v>
      </c>
      <c r="M6" s="21">
        <v>1000.0</v>
      </c>
    </row>
    <row r="7" customFormat="1" s="1">
      <c r="A7" s="20" t="s">
        <v>29</v>
      </c>
      <c r="B7" s="21">
        <v>1750.0</v>
      </c>
      <c r="C7" s="21">
        <v>1750.0</v>
      </c>
      <c r="D7" s="21">
        <v>1750.0</v>
      </c>
      <c r="E7" s="21">
        <v>1750.0</v>
      </c>
      <c r="F7" s="21">
        <v>1750.0</v>
      </c>
      <c r="G7" s="21">
        <v>1750.0</v>
      </c>
      <c r="H7" s="21">
        <v>1750.0</v>
      </c>
      <c r="I7" s="21">
        <v>1750.0</v>
      </c>
      <c r="J7" s="21">
        <v>1750.0</v>
      </c>
      <c r="K7" s="21">
        <v>1750.0</v>
      </c>
      <c r="L7" s="21">
        <v>1750.0</v>
      </c>
      <c r="M7" s="21">
        <v>1750.0</v>
      </c>
    </row>
    <row r="8" customFormat="1" s="1">
      <c r="A8" s="20" t="s">
        <v>30</v>
      </c>
      <c r="B8" s="21">
        <v>500.0</v>
      </c>
      <c r="C8" s="21">
        <v>500.0</v>
      </c>
      <c r="D8" s="21">
        <v>500.0</v>
      </c>
      <c r="E8" s="21">
        <v>500.0</v>
      </c>
      <c r="F8" s="21">
        <v>500.0</v>
      </c>
      <c r="G8" s="21">
        <v>500.0</v>
      </c>
      <c r="H8" s="21">
        <v>500.0</v>
      </c>
      <c r="I8" s="21">
        <v>500.0</v>
      </c>
      <c r="J8" s="21">
        <v>500.0</v>
      </c>
      <c r="K8" s="21">
        <v>500.0</v>
      </c>
      <c r="L8" s="21">
        <v>500.0</v>
      </c>
      <c r="M8" s="21">
        <v>500.0</v>
      </c>
    </row>
    <row r="9" customFormat="1" s="1">
      <c r="A9" s="20" t="s">
        <v>31</v>
      </c>
      <c r="B9" s="21">
        <v>250.0</v>
      </c>
      <c r="C9" s="21">
        <v>250.0</v>
      </c>
      <c r="D9" s="21">
        <v>250.0</v>
      </c>
      <c r="E9" s="21">
        <v>250.0</v>
      </c>
      <c r="F9" s="21">
        <v>250.0</v>
      </c>
      <c r="G9" s="21">
        <v>250.0</v>
      </c>
      <c r="H9" s="21">
        <v>250.0</v>
      </c>
      <c r="I9" s="21">
        <v>250.0</v>
      </c>
      <c r="J9" s="21">
        <v>250.0</v>
      </c>
      <c r="K9" s="21">
        <v>250.0</v>
      </c>
      <c r="L9" s="21">
        <v>250.0</v>
      </c>
      <c r="M9" s="21">
        <v>250.0</v>
      </c>
    </row>
    <row r="10" customFormat="1" s="1">
      <c r="A10" s="20" t="s">
        <v>32</v>
      </c>
      <c r="B10" s="21">
        <v>500.0</v>
      </c>
      <c r="C10" s="21">
        <v>500.0</v>
      </c>
      <c r="D10" s="21">
        <v>500.0</v>
      </c>
      <c r="E10" s="21">
        <v>500.0</v>
      </c>
      <c r="F10" s="21">
        <v>500.0</v>
      </c>
      <c r="G10" s="21">
        <v>500.0</v>
      </c>
      <c r="H10" s="21">
        <v>500.0</v>
      </c>
      <c r="I10" s="21">
        <v>500.0</v>
      </c>
      <c r="J10" s="21">
        <v>500.0</v>
      </c>
      <c r="K10" s="21">
        <v>500.0</v>
      </c>
      <c r="L10" s="21">
        <v>500.0</v>
      </c>
      <c r="M10" s="21">
        <v>500.0</v>
      </c>
    </row>
    <row r="11" customFormat="1" s="1">
      <c r="A11" s="20" t="s">
        <v>33</v>
      </c>
      <c r="B11" s="21">
        <v>100.0</v>
      </c>
      <c r="C11" s="21">
        <v>100.0</v>
      </c>
      <c r="D11" s="21">
        <v>100.0</v>
      </c>
      <c r="E11" s="21">
        <v>100.0</v>
      </c>
      <c r="F11" s="21">
        <v>100.0</v>
      </c>
      <c r="G11" s="21">
        <v>100.0</v>
      </c>
      <c r="H11" s="21">
        <v>100.0</v>
      </c>
      <c r="I11" s="21">
        <v>100.0</v>
      </c>
      <c r="J11" s="21">
        <v>100.0</v>
      </c>
      <c r="K11" s="21">
        <v>100.0</v>
      </c>
      <c r="L11" s="21">
        <v>100.0</v>
      </c>
      <c r="M11" s="21">
        <v>100.0</v>
      </c>
    </row>
    <row r="12" customFormat="1" s="1">
      <c r="A12" s="20" t="s">
        <v>34</v>
      </c>
      <c r="B12" s="21">
        <v>2400.0</v>
      </c>
      <c r="C12" s="21">
        <v>2400.0</v>
      </c>
      <c r="D12" s="21">
        <v>2400.0</v>
      </c>
      <c r="E12" s="21">
        <v>2400.0</v>
      </c>
      <c r="F12" s="21">
        <v>2400.0</v>
      </c>
      <c r="G12" s="21">
        <v>2400.0</v>
      </c>
      <c r="H12" s="21">
        <v>2400.0</v>
      </c>
      <c r="I12" s="21">
        <v>2400.0</v>
      </c>
      <c r="J12" s="21">
        <v>2400.0</v>
      </c>
      <c r="K12" s="21">
        <v>2400.0</v>
      </c>
      <c r="L12" s="21">
        <v>2400.0</v>
      </c>
      <c r="M12" s="21">
        <v>2400.0</v>
      </c>
    </row>
    <row r="13" customFormat="1" s="1">
      <c r="A13" s="20" t="s">
        <v>35</v>
      </c>
      <c r="B13" s="21">
        <v>6475.0</v>
      </c>
      <c r="C13" s="21">
        <v>6475.0</v>
      </c>
      <c r="D13" s="21">
        <v>6475.0</v>
      </c>
      <c r="E13" s="21">
        <v>6475.0</v>
      </c>
      <c r="F13" s="21">
        <v>6475.0</v>
      </c>
      <c r="G13" s="21">
        <v>6475.0</v>
      </c>
      <c r="H13" s="21">
        <v>6475.0</v>
      </c>
      <c r="I13" s="21">
        <v>6475.0</v>
      </c>
      <c r="J13" s="21">
        <v>6475.0</v>
      </c>
      <c r="K13" s="21">
        <v>6475.0</v>
      </c>
      <c r="L13" s="21">
        <v>6475.0</v>
      </c>
      <c r="M13" s="21">
        <v>6475.0</v>
      </c>
    </row>
    <row r="14" customFormat="1" s="1">
      <c r="A14" s="20" t="s">
        <v>36</v>
      </c>
      <c r="B14" s="21">
        <v>5000.0</v>
      </c>
      <c r="C14" s="21">
        <v>5000.0</v>
      </c>
      <c r="D14" s="21">
        <v>5000.0</v>
      </c>
      <c r="E14" s="21">
        <v>5000.0</v>
      </c>
      <c r="F14" s="21">
        <v>5000.0</v>
      </c>
      <c r="G14" s="21">
        <v>5000.0</v>
      </c>
      <c r="H14" s="21">
        <v>5000.0</v>
      </c>
      <c r="I14" s="21">
        <v>5000.0</v>
      </c>
      <c r="J14" s="21">
        <v>5000.0</v>
      </c>
      <c r="K14" s="21">
        <v>5000.0</v>
      </c>
      <c r="L14" s="21">
        <v>5000.0</v>
      </c>
      <c r="M14" s="21">
        <v>5000.0</v>
      </c>
    </row>
    <row r="15" customFormat="1" s="1">
      <c r="A15" s="20" t="s">
        <v>37</v>
      </c>
      <c r="B15" s="21">
        <v>500.0</v>
      </c>
      <c r="C15" s="21">
        <v>500.0</v>
      </c>
      <c r="D15" s="21">
        <v>500.0</v>
      </c>
      <c r="E15" s="21">
        <v>500.0</v>
      </c>
      <c r="F15" s="21">
        <v>500.0</v>
      </c>
      <c r="G15" s="21">
        <v>500.0</v>
      </c>
      <c r="H15" s="21">
        <v>500.0</v>
      </c>
      <c r="I15" s="21">
        <v>500.0</v>
      </c>
      <c r="J15" s="21">
        <v>500.0</v>
      </c>
      <c r="K15" s="21">
        <v>500.0</v>
      </c>
      <c r="L15" s="21">
        <v>500.0</v>
      </c>
      <c r="M15" s="21">
        <v>500.0</v>
      </c>
    </row>
    <row r="16" customFormat="1" s="1">
      <c r="A16" s="20" t="s">
        <v>38</v>
      </c>
      <c r="B16" s="21">
        <v>250.0</v>
      </c>
      <c r="C16" s="21">
        <v>250.0</v>
      </c>
      <c r="D16" s="21">
        <v>250.0</v>
      </c>
      <c r="E16" s="21">
        <v>250.0</v>
      </c>
      <c r="F16" s="21">
        <v>250.0</v>
      </c>
      <c r="G16" s="21">
        <v>250.0</v>
      </c>
      <c r="H16" s="21">
        <v>250.0</v>
      </c>
      <c r="I16" s="21">
        <v>250.0</v>
      </c>
      <c r="J16" s="21">
        <v>250.0</v>
      </c>
      <c r="K16" s="21">
        <v>250.0</v>
      </c>
      <c r="L16" s="21">
        <v>250.0</v>
      </c>
      <c r="M16" s="21">
        <v>250.0</v>
      </c>
    </row>
    <row r="17" customFormat="1" s="1">
      <c r="A17" s="20" t="s">
        <v>39</v>
      </c>
      <c r="B17" s="21">
        <v>750.0</v>
      </c>
      <c r="C17" s="21">
        <v>750.0</v>
      </c>
      <c r="D17" s="21">
        <v>750.0</v>
      </c>
      <c r="E17" s="21">
        <v>750.0</v>
      </c>
      <c r="F17" s="21">
        <v>750.0</v>
      </c>
      <c r="G17" s="21">
        <v>750.0</v>
      </c>
      <c r="H17" s="21">
        <v>750.0</v>
      </c>
      <c r="I17" s="21">
        <v>750.0</v>
      </c>
      <c r="J17" s="21">
        <v>750.0</v>
      </c>
      <c r="K17" s="21">
        <v>750.0</v>
      </c>
      <c r="L17" s="21">
        <v>750.0</v>
      </c>
      <c r="M17" s="21">
        <v>750.0</v>
      </c>
    </row>
    <row r="18" customFormat="1" s="1">
      <c r="A18" s="20" t="s">
        <v>40</v>
      </c>
      <c r="B18" s="21">
        <v>250.0</v>
      </c>
      <c r="C18" s="21">
        <v>250.0</v>
      </c>
      <c r="D18" s="21">
        <v>250.0</v>
      </c>
      <c r="E18" s="21">
        <v>250.0</v>
      </c>
      <c r="F18" s="21">
        <v>250.0</v>
      </c>
      <c r="G18" s="21">
        <v>250.0</v>
      </c>
      <c r="H18" s="21">
        <v>250.0</v>
      </c>
      <c r="I18" s="21">
        <v>250.0</v>
      </c>
      <c r="J18" s="21">
        <v>250.0</v>
      </c>
      <c r="K18" s="21">
        <v>250.0</v>
      </c>
      <c r="L18" s="21">
        <v>250.0</v>
      </c>
      <c r="M18" s="21">
        <v>250.0</v>
      </c>
    </row>
    <row r="19" customFormat="1" s="1">
      <c r="A19" s="20" t="s">
        <v>41</v>
      </c>
      <c r="B19" s="21">
        <v>75.0</v>
      </c>
      <c r="C19" s="21">
        <v>75.0</v>
      </c>
      <c r="D19" s="21">
        <v>75.0</v>
      </c>
      <c r="E19" s="21">
        <v>75.0</v>
      </c>
      <c r="F19" s="21">
        <v>75.0</v>
      </c>
      <c r="G19" s="21">
        <v>75.0</v>
      </c>
      <c r="H19" s="21">
        <v>75.0</v>
      </c>
      <c r="I19" s="21">
        <v>75.0</v>
      </c>
      <c r="J19" s="21">
        <v>75.0</v>
      </c>
      <c r="K19" s="21">
        <v>75.0</v>
      </c>
      <c r="L19" s="21">
        <v>75.0</v>
      </c>
      <c r="M19" s="21">
        <v>75.0</v>
      </c>
    </row>
    <row r="20" customFormat="1" s="1">
      <c r="A20" s="20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customFormat="1" s="1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customFormat="1" s="1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</row>
    <row r="23" customFormat="1" s="1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</row>
    <row r="24" customFormat="1" s="1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ht="15.75" customFormat="1" s="1">
      <c r="A25" s="22" t="s">
        <v>42</v>
      </c>
      <c r="B25" s="23">
        <f>SUM(B5:B24)</f>
        <v>20000.0</v>
      </c>
      <c r="C25" s="23">
        <f>SUM(C5:C24)</f>
        <v>20000.0</v>
      </c>
      <c r="D25" s="23">
        <f>SUM(D5:D24)</f>
        <v>20000.0</v>
      </c>
      <c r="E25" s="23">
        <f>SUM(E5:E24)</f>
        <v>20000.0</v>
      </c>
      <c r="F25" s="23">
        <f>SUM(F5:F24)</f>
        <v>20000.0</v>
      </c>
      <c r="G25" s="23">
        <f>SUM(G5:G24)</f>
        <v>20000.0</v>
      </c>
      <c r="H25" s="23">
        <f>SUM(H5:H24)</f>
        <v>20000.0</v>
      </c>
      <c r="I25" s="23">
        <f>SUM(I5:I24)</f>
        <v>20000.0</v>
      </c>
      <c r="J25" s="23">
        <f>SUM(J5:J24)</f>
        <v>20000.0</v>
      </c>
      <c r="K25" s="23">
        <f>SUM(K5:K24)</f>
        <v>20000.0</v>
      </c>
      <c r="L25" s="23">
        <f>SUM(L5:L24)</f>
        <v>20000.0</v>
      </c>
      <c r="M25" s="23">
        <f>SUM(M5:M24)</f>
        <v>20000.0</v>
      </c>
    </row>
    <row r="26" customFormat="1" s="1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</row>
    <row r="27" customFormat="1" s="1">
      <c r="A27" s="26" t="s">
        <v>43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</row>
    <row r="28" customFormat="1" s="1">
      <c r="A28" s="27" t="s">
        <v>44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</row>
    <row r="29" customFormat="1" s="1">
      <c r="A29" s="26" t="s">
        <v>45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</row>
  </sheetData>
  <mergeCells count="1">
    <mergeCell ref="A1:M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customHeight="1"/>
  <cols>
    <col min="1" max="1" style="1" width="38.86"/>
    <col min="2" max="2" style="2" width="17.86"/>
    <col min="3" max="5" style="2" width="16.72"/>
    <col min="6" max="7" style="2" width="17.86"/>
    <col min="8" max="10" style="2" width="17.0"/>
    <col min="11" max="13" style="2" width="17.57"/>
    <col min="14" max="1024" style="1" width="9.86"/>
    <col min="1025" max="1025" width="11.43"/>
  </cols>
  <sheetData>
    <row r="1" customHeight="1" ht="57.0" customFormat="1" s="1">
      <c r="A1" s="28" t="s">
        <v>46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ht="16.5" customFormat="1" s="1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ht="19.5" customFormat="1" s="1">
      <c r="A3" s="29"/>
      <c r="B3" s="31" t="s">
        <v>47</v>
      </c>
      <c r="C3" s="31" t="s">
        <v>48</v>
      </c>
      <c r="D3" s="31" t="s">
        <v>49</v>
      </c>
      <c r="E3" s="31" t="s">
        <v>50</v>
      </c>
      <c r="F3" s="31" t="s">
        <v>51</v>
      </c>
      <c r="G3" s="31" t="s">
        <v>52</v>
      </c>
      <c r="H3" s="31" t="s">
        <v>53</v>
      </c>
      <c r="I3" s="31" t="s">
        <v>54</v>
      </c>
      <c r="J3" s="31" t="s">
        <v>55</v>
      </c>
      <c r="K3" s="31" t="s">
        <v>56</v>
      </c>
      <c r="L3" s="31" t="s">
        <v>57</v>
      </c>
      <c r="M3" s="31" t="s">
        <v>58</v>
      </c>
    </row>
    <row r="4" ht="21.75" customFormat="1" s="1">
      <c r="A4" s="32" t="s">
        <v>59</v>
      </c>
      <c r="B4" s="33">
        <v>100000.0</v>
      </c>
      <c r="C4" s="33">
        <v>75000.0</v>
      </c>
      <c r="D4" s="33">
        <v>50000.0</v>
      </c>
      <c r="E4" s="33">
        <v>75000.0</v>
      </c>
      <c r="F4" s="33">
        <v>100000.0</v>
      </c>
      <c r="G4" s="33">
        <v>100000.0</v>
      </c>
      <c r="H4" s="33">
        <v>110000.0</v>
      </c>
      <c r="I4" s="33">
        <v>110000.0</v>
      </c>
      <c r="J4" s="33">
        <v>110000.0</v>
      </c>
      <c r="K4" s="33">
        <v>120000.0</v>
      </c>
      <c r="L4" s="33">
        <v>120000.0</v>
      </c>
      <c r="M4" s="33">
        <v>120000.0</v>
      </c>
    </row>
    <row r="5" ht="21.75" customFormat="1" s="1">
      <c r="A5" s="32" t="s">
        <v>60</v>
      </c>
      <c r="B5" s="34">
        <v>0.25</v>
      </c>
      <c r="C5" s="34">
        <v>0.25</v>
      </c>
      <c r="D5" s="34">
        <v>0.25</v>
      </c>
      <c r="E5" s="34">
        <v>0.25</v>
      </c>
      <c r="F5" s="34">
        <v>0.25</v>
      </c>
      <c r="G5" s="34">
        <v>0.25</v>
      </c>
      <c r="H5" s="34">
        <v>0.3</v>
      </c>
      <c r="I5" s="34">
        <v>0.3</v>
      </c>
      <c r="J5" s="34">
        <v>0.3</v>
      </c>
      <c r="K5" s="34">
        <v>0.35</v>
      </c>
      <c r="L5" s="34">
        <v>0.35</v>
      </c>
      <c r="M5" s="34">
        <v>0.35</v>
      </c>
    </row>
    <row r="6" ht="21.75" customFormat="1" s="1">
      <c r="A6" s="32" t="s">
        <v>61</v>
      </c>
      <c r="B6" s="33">
        <f>B4*B5</f>
        <v>25000.0</v>
      </c>
      <c r="C6" s="33">
        <f>C4*C5</f>
        <v>18750.0</v>
      </c>
      <c r="D6" s="33">
        <f>D4*D5</f>
        <v>12500.0</v>
      </c>
      <c r="E6" s="33">
        <f>E4*E5</f>
        <v>18750.0</v>
      </c>
      <c r="F6" s="33">
        <f>F4*F5</f>
        <v>25000.0</v>
      </c>
      <c r="G6" s="33">
        <f>G4*G5</f>
        <v>25000.0</v>
      </c>
      <c r="H6" s="33">
        <f>H4*H5</f>
        <v>33000.0</v>
      </c>
      <c r="I6" s="33">
        <f>I4*I5</f>
        <v>33000.0</v>
      </c>
      <c r="J6" s="33">
        <f>J4*J5</f>
        <v>33000.0</v>
      </c>
      <c r="K6" s="33">
        <f>K4*K5</f>
        <v>42000.0</v>
      </c>
      <c r="L6" s="33">
        <f>L4*L5</f>
        <v>42000.0</v>
      </c>
      <c r="M6" s="33">
        <f>M4*M5</f>
        <v>42000.0</v>
      </c>
    </row>
    <row r="7" ht="16.5" customFormat="1" s="1">
      <c r="A7" s="35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ht="21.75" customFormat="1" s="1">
      <c r="A8" s="36" t="s">
        <v>62</v>
      </c>
      <c r="B8" s="37"/>
      <c r="C8" s="38"/>
      <c r="D8" s="38"/>
      <c r="E8" s="38"/>
      <c r="F8" s="38"/>
      <c r="G8" s="38"/>
      <c r="H8" s="38"/>
      <c r="I8" s="38"/>
      <c r="J8" s="38"/>
      <c r="K8" s="38"/>
      <c r="L8" s="38"/>
      <c r="M8" s="39"/>
    </row>
    <row r="9" ht="16.5" customFormat="1" s="1">
      <c r="A9" s="40" t="s">
        <f>'Fixed Cost'!A5</f>
        <v>63</v>
      </c>
      <c r="B9" s="41">
        <f>'Fixed Cost'!B5</f>
        <v>200.0</v>
      </c>
      <c r="C9" s="41">
        <f>'Fixed Cost'!C5</f>
        <v>200.0</v>
      </c>
      <c r="D9" s="41">
        <f>'Fixed Cost'!D5</f>
        <v>200.0</v>
      </c>
      <c r="E9" s="41">
        <f>'Fixed Cost'!E5</f>
        <v>200.0</v>
      </c>
      <c r="F9" s="41">
        <f>'Fixed Cost'!F5</f>
        <v>200.0</v>
      </c>
      <c r="G9" s="41">
        <f>'Fixed Cost'!G5</f>
        <v>200.0</v>
      </c>
      <c r="H9" s="41">
        <f>'Fixed Cost'!H5</f>
        <v>200.0</v>
      </c>
      <c r="I9" s="41">
        <f>'Fixed Cost'!I5</f>
        <v>200.0</v>
      </c>
      <c r="J9" s="41">
        <f>'Fixed Cost'!J5</f>
        <v>200.0</v>
      </c>
      <c r="K9" s="41">
        <f>'Fixed Cost'!K5</f>
        <v>200.0</v>
      </c>
      <c r="L9" s="41">
        <f>'Fixed Cost'!L5</f>
        <v>200.0</v>
      </c>
      <c r="M9" s="41">
        <f>'Fixed Cost'!M5</f>
        <v>200.0</v>
      </c>
    </row>
    <row r="10" ht="16.5" customFormat="1" s="1">
      <c r="A10" s="40" t="s">
        <f>'Fixed Cost'!A6</f>
        <v>64</v>
      </c>
      <c r="B10" s="41">
        <f>'Fixed Cost'!B6</f>
        <v>1000.0</v>
      </c>
      <c r="C10" s="41">
        <f>'Fixed Cost'!C6</f>
        <v>1000.0</v>
      </c>
      <c r="D10" s="41">
        <f>'Fixed Cost'!D6</f>
        <v>1000.0</v>
      </c>
      <c r="E10" s="41">
        <f>'Fixed Cost'!E6</f>
        <v>1000.0</v>
      </c>
      <c r="F10" s="41">
        <f>'Fixed Cost'!F6</f>
        <v>1000.0</v>
      </c>
      <c r="G10" s="41">
        <f>'Fixed Cost'!G6</f>
        <v>1000.0</v>
      </c>
      <c r="H10" s="41">
        <f>'Fixed Cost'!H6</f>
        <v>1000.0</v>
      </c>
      <c r="I10" s="41">
        <f>'Fixed Cost'!I6</f>
        <v>1000.0</v>
      </c>
      <c r="J10" s="41">
        <f>'Fixed Cost'!J6</f>
        <v>1000.0</v>
      </c>
      <c r="K10" s="41">
        <f>'Fixed Cost'!K6</f>
        <v>1000.0</v>
      </c>
      <c r="L10" s="41">
        <f>'Fixed Cost'!L6</f>
        <v>1000.0</v>
      </c>
      <c r="M10" s="41">
        <f>'Fixed Cost'!M6</f>
        <v>1000.0</v>
      </c>
    </row>
    <row r="11" ht="16.5" customFormat="1" s="1">
      <c r="A11" s="40" t="s">
        <f>'Fixed Cost'!A7</f>
        <v>65</v>
      </c>
      <c r="B11" s="41">
        <f>'Fixed Cost'!B7</f>
        <v>1750.0</v>
      </c>
      <c r="C11" s="41">
        <f>'Fixed Cost'!C7</f>
        <v>1750.0</v>
      </c>
      <c r="D11" s="41">
        <f>'Fixed Cost'!D7</f>
        <v>1750.0</v>
      </c>
      <c r="E11" s="41">
        <f>'Fixed Cost'!E7</f>
        <v>1750.0</v>
      </c>
      <c r="F11" s="41">
        <f>'Fixed Cost'!F7</f>
        <v>1750.0</v>
      </c>
      <c r="G11" s="41">
        <f>'Fixed Cost'!G7</f>
        <v>1750.0</v>
      </c>
      <c r="H11" s="41">
        <f>'Fixed Cost'!H7</f>
        <v>1750.0</v>
      </c>
      <c r="I11" s="41">
        <f>'Fixed Cost'!I7</f>
        <v>1750.0</v>
      </c>
      <c r="J11" s="41">
        <f>'Fixed Cost'!J7</f>
        <v>1750.0</v>
      </c>
      <c r="K11" s="41">
        <f>'Fixed Cost'!K7</f>
        <v>1750.0</v>
      </c>
      <c r="L11" s="41">
        <f>'Fixed Cost'!L7</f>
        <v>1750.0</v>
      </c>
      <c r="M11" s="41">
        <f>'Fixed Cost'!M7</f>
        <v>1750.0</v>
      </c>
    </row>
    <row r="12" ht="16.5" customFormat="1" s="1">
      <c r="A12" s="40" t="s">
        <f>'Fixed Cost'!A8</f>
        <v>66</v>
      </c>
      <c r="B12" s="41">
        <f>'Fixed Cost'!B8</f>
        <v>500.0</v>
      </c>
      <c r="C12" s="41">
        <f>'Fixed Cost'!C8</f>
        <v>500.0</v>
      </c>
      <c r="D12" s="41">
        <f>'Fixed Cost'!D8</f>
        <v>500.0</v>
      </c>
      <c r="E12" s="41">
        <f>'Fixed Cost'!E8</f>
        <v>500.0</v>
      </c>
      <c r="F12" s="41">
        <f>'Fixed Cost'!F8</f>
        <v>500.0</v>
      </c>
      <c r="G12" s="41">
        <f>'Fixed Cost'!G8</f>
        <v>500.0</v>
      </c>
      <c r="H12" s="41">
        <f>'Fixed Cost'!H8</f>
        <v>500.0</v>
      </c>
      <c r="I12" s="41">
        <f>'Fixed Cost'!I8</f>
        <v>500.0</v>
      </c>
      <c r="J12" s="41">
        <f>'Fixed Cost'!J8</f>
        <v>500.0</v>
      </c>
      <c r="K12" s="41">
        <f>'Fixed Cost'!K8</f>
        <v>500.0</v>
      </c>
      <c r="L12" s="41">
        <f>'Fixed Cost'!L8</f>
        <v>500.0</v>
      </c>
      <c r="M12" s="41">
        <f>'Fixed Cost'!M8</f>
        <v>500.0</v>
      </c>
    </row>
    <row r="13" ht="16.5" customFormat="1" s="1">
      <c r="A13" s="40" t="s">
        <f>'Fixed Cost'!A9</f>
        <v>67</v>
      </c>
      <c r="B13" s="41">
        <f>'Fixed Cost'!B9</f>
        <v>250.0</v>
      </c>
      <c r="C13" s="41">
        <f>'Fixed Cost'!C9</f>
        <v>250.0</v>
      </c>
      <c r="D13" s="41">
        <f>'Fixed Cost'!D9</f>
        <v>250.0</v>
      </c>
      <c r="E13" s="41">
        <f>'Fixed Cost'!E9</f>
        <v>250.0</v>
      </c>
      <c r="F13" s="41">
        <f>'Fixed Cost'!F9</f>
        <v>250.0</v>
      </c>
      <c r="G13" s="41">
        <f>'Fixed Cost'!G9</f>
        <v>250.0</v>
      </c>
      <c r="H13" s="41">
        <f>'Fixed Cost'!H9</f>
        <v>250.0</v>
      </c>
      <c r="I13" s="41">
        <f>'Fixed Cost'!I9</f>
        <v>250.0</v>
      </c>
      <c r="J13" s="41">
        <f>'Fixed Cost'!J9</f>
        <v>250.0</v>
      </c>
      <c r="K13" s="41">
        <f>'Fixed Cost'!K9</f>
        <v>250.0</v>
      </c>
      <c r="L13" s="41">
        <f>'Fixed Cost'!L9</f>
        <v>250.0</v>
      </c>
      <c r="M13" s="41">
        <f>'Fixed Cost'!M9</f>
        <v>250.0</v>
      </c>
    </row>
    <row r="14" ht="16.5" customFormat="1" s="1">
      <c r="A14" s="40" t="s">
        <f>'Fixed Cost'!A10</f>
        <v>68</v>
      </c>
      <c r="B14" s="41">
        <f>'Fixed Cost'!B10</f>
        <v>500.0</v>
      </c>
      <c r="C14" s="41">
        <f>'Fixed Cost'!C10</f>
        <v>500.0</v>
      </c>
      <c r="D14" s="41">
        <f>'Fixed Cost'!D10</f>
        <v>500.0</v>
      </c>
      <c r="E14" s="41">
        <f>'Fixed Cost'!E10</f>
        <v>500.0</v>
      </c>
      <c r="F14" s="41">
        <f>'Fixed Cost'!F10</f>
        <v>500.0</v>
      </c>
      <c r="G14" s="41">
        <f>'Fixed Cost'!G10</f>
        <v>500.0</v>
      </c>
      <c r="H14" s="41">
        <f>'Fixed Cost'!H10</f>
        <v>500.0</v>
      </c>
      <c r="I14" s="41">
        <f>'Fixed Cost'!I10</f>
        <v>500.0</v>
      </c>
      <c r="J14" s="41">
        <f>'Fixed Cost'!J10</f>
        <v>500.0</v>
      </c>
      <c r="K14" s="41">
        <f>'Fixed Cost'!K10</f>
        <v>500.0</v>
      </c>
      <c r="L14" s="41">
        <f>'Fixed Cost'!L10</f>
        <v>500.0</v>
      </c>
      <c r="M14" s="41">
        <f>'Fixed Cost'!M10</f>
        <v>500.0</v>
      </c>
    </row>
    <row r="15" ht="16.5" customFormat="1" s="1">
      <c r="A15" s="40" t="s">
        <f>'Fixed Cost'!A11</f>
        <v>69</v>
      </c>
      <c r="B15" s="41">
        <f>'Fixed Cost'!B11</f>
        <v>100.0</v>
      </c>
      <c r="C15" s="41">
        <f>'Fixed Cost'!C11</f>
        <v>100.0</v>
      </c>
      <c r="D15" s="41">
        <f>'Fixed Cost'!D11</f>
        <v>100.0</v>
      </c>
      <c r="E15" s="41">
        <f>'Fixed Cost'!E11</f>
        <v>100.0</v>
      </c>
      <c r="F15" s="41">
        <f>'Fixed Cost'!F11</f>
        <v>100.0</v>
      </c>
      <c r="G15" s="41">
        <f>'Fixed Cost'!G11</f>
        <v>100.0</v>
      </c>
      <c r="H15" s="41">
        <f>'Fixed Cost'!H11</f>
        <v>100.0</v>
      </c>
      <c r="I15" s="41">
        <f>'Fixed Cost'!I11</f>
        <v>100.0</v>
      </c>
      <c r="J15" s="41">
        <f>'Fixed Cost'!J11</f>
        <v>100.0</v>
      </c>
      <c r="K15" s="41">
        <f>'Fixed Cost'!K11</f>
        <v>100.0</v>
      </c>
      <c r="L15" s="41">
        <f>'Fixed Cost'!L11</f>
        <v>100.0</v>
      </c>
      <c r="M15" s="41">
        <f>'Fixed Cost'!M11</f>
        <v>100.0</v>
      </c>
    </row>
    <row r="16" ht="16.5" customFormat="1" s="1">
      <c r="A16" s="40" t="s">
        <f>'Fixed Cost'!A12</f>
        <v>70</v>
      </c>
      <c r="B16" s="41">
        <f>'Fixed Cost'!B12</f>
        <v>2400.0</v>
      </c>
      <c r="C16" s="41">
        <f>'Fixed Cost'!C12</f>
        <v>2400.0</v>
      </c>
      <c r="D16" s="41">
        <f>'Fixed Cost'!D12</f>
        <v>2400.0</v>
      </c>
      <c r="E16" s="41">
        <f>'Fixed Cost'!E12</f>
        <v>2400.0</v>
      </c>
      <c r="F16" s="41">
        <f>'Fixed Cost'!F12</f>
        <v>2400.0</v>
      </c>
      <c r="G16" s="41">
        <f>'Fixed Cost'!G12</f>
        <v>2400.0</v>
      </c>
      <c r="H16" s="41">
        <f>'Fixed Cost'!H12</f>
        <v>2400.0</v>
      </c>
      <c r="I16" s="41">
        <f>'Fixed Cost'!I12</f>
        <v>2400.0</v>
      </c>
      <c r="J16" s="41">
        <f>'Fixed Cost'!J12</f>
        <v>2400.0</v>
      </c>
      <c r="K16" s="41">
        <f>'Fixed Cost'!K12</f>
        <v>2400.0</v>
      </c>
      <c r="L16" s="41">
        <f>'Fixed Cost'!L12</f>
        <v>2400.0</v>
      </c>
      <c r="M16" s="41">
        <f>'Fixed Cost'!M12</f>
        <v>2400.0</v>
      </c>
    </row>
    <row r="17" ht="16.5" customFormat="1" s="1">
      <c r="A17" s="40" t="s">
        <f>'Fixed Cost'!A13</f>
        <v>71</v>
      </c>
      <c r="B17" s="41">
        <f>'Fixed Cost'!B13</f>
        <v>6475.0</v>
      </c>
      <c r="C17" s="41">
        <f>'Fixed Cost'!C13</f>
        <v>6475.0</v>
      </c>
      <c r="D17" s="41">
        <f>'Fixed Cost'!D13</f>
        <v>6475.0</v>
      </c>
      <c r="E17" s="41">
        <f>'Fixed Cost'!E13</f>
        <v>6475.0</v>
      </c>
      <c r="F17" s="41">
        <f>'Fixed Cost'!F13</f>
        <v>6475.0</v>
      </c>
      <c r="G17" s="41">
        <f>'Fixed Cost'!G13</f>
        <v>6475.0</v>
      </c>
      <c r="H17" s="41">
        <f>'Fixed Cost'!H13</f>
        <v>6475.0</v>
      </c>
      <c r="I17" s="41">
        <f>'Fixed Cost'!I13</f>
        <v>6475.0</v>
      </c>
      <c r="J17" s="41">
        <f>'Fixed Cost'!J13</f>
        <v>6475.0</v>
      </c>
      <c r="K17" s="41">
        <f>'Fixed Cost'!K13</f>
        <v>6475.0</v>
      </c>
      <c r="L17" s="41">
        <f>'Fixed Cost'!L13</f>
        <v>6475.0</v>
      </c>
      <c r="M17" s="41">
        <f>'Fixed Cost'!M13</f>
        <v>6475.0</v>
      </c>
    </row>
    <row r="18" ht="16.5" customFormat="1" s="1">
      <c r="A18" s="40" t="s">
        <f>'Fixed Cost'!A14</f>
        <v>72</v>
      </c>
      <c r="B18" s="41">
        <f>'Fixed Cost'!B14</f>
        <v>5000.0</v>
      </c>
      <c r="C18" s="41">
        <f>'Fixed Cost'!C14</f>
        <v>5000.0</v>
      </c>
      <c r="D18" s="41">
        <f>'Fixed Cost'!D14</f>
        <v>5000.0</v>
      </c>
      <c r="E18" s="41">
        <f>'Fixed Cost'!E14</f>
        <v>5000.0</v>
      </c>
      <c r="F18" s="41">
        <f>'Fixed Cost'!F14</f>
        <v>5000.0</v>
      </c>
      <c r="G18" s="41">
        <f>'Fixed Cost'!G14</f>
        <v>5000.0</v>
      </c>
      <c r="H18" s="41">
        <f>'Fixed Cost'!H14</f>
        <v>5000.0</v>
      </c>
      <c r="I18" s="41">
        <f>'Fixed Cost'!I14</f>
        <v>5000.0</v>
      </c>
      <c r="J18" s="41">
        <f>'Fixed Cost'!J14</f>
        <v>5000.0</v>
      </c>
      <c r="K18" s="41">
        <f>'Fixed Cost'!K14</f>
        <v>5000.0</v>
      </c>
      <c r="L18" s="41">
        <f>'Fixed Cost'!L14</f>
        <v>5000.0</v>
      </c>
      <c r="M18" s="41">
        <f>'Fixed Cost'!M14</f>
        <v>5000.0</v>
      </c>
    </row>
    <row r="19" ht="16.5" customFormat="1" s="1">
      <c r="A19" s="40" t="s">
        <f>'Fixed Cost'!A15</f>
        <v>73</v>
      </c>
      <c r="B19" s="41">
        <f>'Fixed Cost'!B15</f>
        <v>500.0</v>
      </c>
      <c r="C19" s="41">
        <f>'Fixed Cost'!C15</f>
        <v>500.0</v>
      </c>
      <c r="D19" s="41">
        <f>'Fixed Cost'!D15</f>
        <v>500.0</v>
      </c>
      <c r="E19" s="41">
        <f>'Fixed Cost'!E15</f>
        <v>500.0</v>
      </c>
      <c r="F19" s="41">
        <f>'Fixed Cost'!F15</f>
        <v>500.0</v>
      </c>
      <c r="G19" s="41">
        <f>'Fixed Cost'!G15</f>
        <v>500.0</v>
      </c>
      <c r="H19" s="41">
        <f>'Fixed Cost'!H15</f>
        <v>500.0</v>
      </c>
      <c r="I19" s="41">
        <f>'Fixed Cost'!I15</f>
        <v>500.0</v>
      </c>
      <c r="J19" s="41">
        <f>'Fixed Cost'!J15</f>
        <v>500.0</v>
      </c>
      <c r="K19" s="41">
        <f>'Fixed Cost'!K15</f>
        <v>500.0</v>
      </c>
      <c r="L19" s="41">
        <f>'Fixed Cost'!L15</f>
        <v>500.0</v>
      </c>
      <c r="M19" s="41">
        <f>'Fixed Cost'!M15</f>
        <v>500.0</v>
      </c>
    </row>
    <row r="20" ht="16.5" customFormat="1" s="1">
      <c r="A20" s="40" t="s">
        <f>'Fixed Cost'!A16</f>
        <v>74</v>
      </c>
      <c r="B20" s="41">
        <f>'Fixed Cost'!B16</f>
        <v>250.0</v>
      </c>
      <c r="C20" s="41">
        <f>'Fixed Cost'!C16</f>
        <v>250.0</v>
      </c>
      <c r="D20" s="41">
        <f>'Fixed Cost'!D16</f>
        <v>250.0</v>
      </c>
      <c r="E20" s="41">
        <f>'Fixed Cost'!E16</f>
        <v>250.0</v>
      </c>
      <c r="F20" s="41">
        <f>'Fixed Cost'!F16</f>
        <v>250.0</v>
      </c>
      <c r="G20" s="41">
        <f>'Fixed Cost'!G16</f>
        <v>250.0</v>
      </c>
      <c r="H20" s="41">
        <f>'Fixed Cost'!H16</f>
        <v>250.0</v>
      </c>
      <c r="I20" s="41">
        <f>'Fixed Cost'!I16</f>
        <v>250.0</v>
      </c>
      <c r="J20" s="41">
        <f>'Fixed Cost'!J16</f>
        <v>250.0</v>
      </c>
      <c r="K20" s="41">
        <f>'Fixed Cost'!K16</f>
        <v>250.0</v>
      </c>
      <c r="L20" s="41">
        <f>'Fixed Cost'!L16</f>
        <v>250.0</v>
      </c>
      <c r="M20" s="41">
        <f>'Fixed Cost'!M16</f>
        <v>250.0</v>
      </c>
    </row>
    <row r="21" ht="16.5" customFormat="1" s="1">
      <c r="A21" s="40" t="s">
        <f>'Fixed Cost'!A17</f>
        <v>75</v>
      </c>
      <c r="B21" s="41">
        <f>'Fixed Cost'!B17</f>
        <v>750.0</v>
      </c>
      <c r="C21" s="41">
        <f>'Fixed Cost'!C17</f>
        <v>750.0</v>
      </c>
      <c r="D21" s="41">
        <f>'Fixed Cost'!D17</f>
        <v>750.0</v>
      </c>
      <c r="E21" s="41">
        <f>'Fixed Cost'!E17</f>
        <v>750.0</v>
      </c>
      <c r="F21" s="41">
        <f>'Fixed Cost'!F17</f>
        <v>750.0</v>
      </c>
      <c r="G21" s="41">
        <f>'Fixed Cost'!G17</f>
        <v>750.0</v>
      </c>
      <c r="H21" s="41">
        <f>'Fixed Cost'!H17</f>
        <v>750.0</v>
      </c>
      <c r="I21" s="41">
        <f>'Fixed Cost'!I17</f>
        <v>750.0</v>
      </c>
      <c r="J21" s="41">
        <f>'Fixed Cost'!J17</f>
        <v>750.0</v>
      </c>
      <c r="K21" s="41">
        <f>'Fixed Cost'!K17</f>
        <v>750.0</v>
      </c>
      <c r="L21" s="41">
        <f>'Fixed Cost'!L17</f>
        <v>750.0</v>
      </c>
      <c r="M21" s="41">
        <f>'Fixed Cost'!M17</f>
        <v>750.0</v>
      </c>
    </row>
    <row r="22" ht="16.5" customFormat="1" s="1">
      <c r="A22" s="40" t="s">
        <f>'Fixed Cost'!A18</f>
        <v>76</v>
      </c>
      <c r="B22" s="41">
        <f>'Fixed Cost'!B18</f>
        <v>250.0</v>
      </c>
      <c r="C22" s="41">
        <f>'Fixed Cost'!C18</f>
        <v>250.0</v>
      </c>
      <c r="D22" s="41">
        <f>'Fixed Cost'!D18</f>
        <v>250.0</v>
      </c>
      <c r="E22" s="41">
        <f>'Fixed Cost'!E18</f>
        <v>250.0</v>
      </c>
      <c r="F22" s="41">
        <f>'Fixed Cost'!F18</f>
        <v>250.0</v>
      </c>
      <c r="G22" s="41">
        <f>'Fixed Cost'!G18</f>
        <v>250.0</v>
      </c>
      <c r="H22" s="41">
        <f>'Fixed Cost'!H18</f>
        <v>250.0</v>
      </c>
      <c r="I22" s="41">
        <f>'Fixed Cost'!I18</f>
        <v>250.0</v>
      </c>
      <c r="J22" s="41">
        <f>'Fixed Cost'!J18</f>
        <v>250.0</v>
      </c>
      <c r="K22" s="41">
        <f>'Fixed Cost'!K18</f>
        <v>250.0</v>
      </c>
      <c r="L22" s="41">
        <f>'Fixed Cost'!L18</f>
        <v>250.0</v>
      </c>
      <c r="M22" s="41">
        <f>'Fixed Cost'!M18</f>
        <v>250.0</v>
      </c>
    </row>
    <row r="23" ht="16.5" customFormat="1" s="1">
      <c r="A23" s="40" t="s">
        <f>'Fixed Cost'!A19</f>
        <v>77</v>
      </c>
      <c r="B23" s="41">
        <f>'Fixed Cost'!B19</f>
        <v>75.0</v>
      </c>
      <c r="C23" s="41">
        <f>'Fixed Cost'!C19</f>
        <v>75.0</v>
      </c>
      <c r="D23" s="41">
        <f>'Fixed Cost'!D19</f>
        <v>75.0</v>
      </c>
      <c r="E23" s="41">
        <f>'Fixed Cost'!E19</f>
        <v>75.0</v>
      </c>
      <c r="F23" s="41">
        <f>'Fixed Cost'!F19</f>
        <v>75.0</v>
      </c>
      <c r="G23" s="41">
        <f>'Fixed Cost'!G19</f>
        <v>75.0</v>
      </c>
      <c r="H23" s="41">
        <f>'Fixed Cost'!H19</f>
        <v>75.0</v>
      </c>
      <c r="I23" s="41">
        <f>'Fixed Cost'!I19</f>
        <v>75.0</v>
      </c>
      <c r="J23" s="41">
        <f>'Fixed Cost'!J19</f>
        <v>75.0</v>
      </c>
      <c r="K23" s="41">
        <f>'Fixed Cost'!K19</f>
        <v>75.0</v>
      </c>
      <c r="L23" s="41">
        <f>'Fixed Cost'!L19</f>
        <v>75.0</v>
      </c>
      <c r="M23" s="41">
        <f>'Fixed Cost'!M19</f>
        <v>75.0</v>
      </c>
    </row>
    <row r="24" ht="16.5" customFormat="1" s="1">
      <c r="A24" s="40">
        <f>'Fixed Cost'!A20</f>
      </c>
      <c r="B24" s="41">
        <f>'Fixed Cost'!B20</f>
      </c>
      <c r="C24" s="41">
        <f>'Fixed Cost'!C20</f>
      </c>
      <c r="D24" s="41">
        <f>'Fixed Cost'!D20</f>
      </c>
      <c r="E24" s="41">
        <f>'Fixed Cost'!E20</f>
      </c>
      <c r="F24" s="41">
        <f>'Fixed Cost'!F20</f>
      </c>
      <c r="G24" s="41">
        <f>'Fixed Cost'!G20</f>
      </c>
      <c r="H24" s="41">
        <f>'Fixed Cost'!H20</f>
      </c>
      <c r="I24" s="41">
        <f>'Fixed Cost'!I20</f>
      </c>
      <c r="J24" s="41">
        <f>'Fixed Cost'!J20</f>
      </c>
      <c r="K24" s="41">
        <f>'Fixed Cost'!K20</f>
      </c>
      <c r="L24" s="41">
        <f>'Fixed Cost'!L20</f>
      </c>
      <c r="M24" s="41">
        <f>'Fixed Cost'!M20</f>
      </c>
    </row>
    <row r="25" ht="16.5" customFormat="1" s="1">
      <c r="A25" s="40">
        <f>'Fixed Cost'!A21</f>
      </c>
      <c r="B25" s="41">
        <f>'Fixed Cost'!B21</f>
      </c>
      <c r="C25" s="41">
        <f>'Fixed Cost'!C21</f>
      </c>
      <c r="D25" s="41">
        <f>'Fixed Cost'!D21</f>
      </c>
      <c r="E25" s="41">
        <f>'Fixed Cost'!E21</f>
      </c>
      <c r="F25" s="41">
        <f>'Fixed Cost'!F21</f>
      </c>
      <c r="G25" s="41">
        <f>'Fixed Cost'!G21</f>
      </c>
      <c r="H25" s="41">
        <f>'Fixed Cost'!H21</f>
      </c>
      <c r="I25" s="41">
        <f>'Fixed Cost'!I21</f>
      </c>
      <c r="J25" s="41">
        <f>'Fixed Cost'!J21</f>
      </c>
      <c r="K25" s="41">
        <f>'Fixed Cost'!K21</f>
      </c>
      <c r="L25" s="41">
        <f>'Fixed Cost'!L21</f>
      </c>
      <c r="M25" s="41">
        <f>'Fixed Cost'!M21</f>
      </c>
    </row>
    <row r="26" ht="16.5" customFormat="1" s="1">
      <c r="A26" s="40">
        <f>'Fixed Cost'!A22</f>
      </c>
      <c r="B26" s="41">
        <f>'Fixed Cost'!B22</f>
      </c>
      <c r="C26" s="41">
        <f>'Fixed Cost'!C22</f>
      </c>
      <c r="D26" s="41">
        <f>'Fixed Cost'!D22</f>
      </c>
      <c r="E26" s="41">
        <f>'Fixed Cost'!E22</f>
      </c>
      <c r="F26" s="41">
        <f>'Fixed Cost'!F22</f>
      </c>
      <c r="G26" s="41">
        <f>'Fixed Cost'!G22</f>
      </c>
      <c r="H26" s="41">
        <f>'Fixed Cost'!H22</f>
      </c>
      <c r="I26" s="41">
        <f>'Fixed Cost'!I22</f>
      </c>
      <c r="J26" s="41">
        <f>'Fixed Cost'!J22</f>
      </c>
      <c r="K26" s="41">
        <f>'Fixed Cost'!K22</f>
      </c>
      <c r="L26" s="41">
        <f>'Fixed Cost'!L22</f>
      </c>
      <c r="M26" s="41">
        <f>'Fixed Cost'!M22</f>
      </c>
    </row>
    <row r="27" ht="16.5" customFormat="1" s="1">
      <c r="A27" s="40">
        <f>'Fixed Cost'!A23</f>
      </c>
      <c r="B27" s="41">
        <f>'Fixed Cost'!B23</f>
      </c>
      <c r="C27" s="41">
        <f>'Fixed Cost'!C23</f>
      </c>
      <c r="D27" s="41">
        <f>'Fixed Cost'!D23</f>
      </c>
      <c r="E27" s="41">
        <f>'Fixed Cost'!E23</f>
      </c>
      <c r="F27" s="41">
        <f>'Fixed Cost'!F23</f>
      </c>
      <c r="G27" s="41">
        <f>'Fixed Cost'!G23</f>
      </c>
      <c r="H27" s="41">
        <f>'Fixed Cost'!H23</f>
      </c>
      <c r="I27" s="41">
        <f>'Fixed Cost'!I23</f>
      </c>
      <c r="J27" s="41">
        <f>'Fixed Cost'!J23</f>
      </c>
      <c r="K27" s="41">
        <f>'Fixed Cost'!K23</f>
      </c>
      <c r="L27" s="41">
        <f>'Fixed Cost'!L23</f>
      </c>
      <c r="M27" s="41">
        <f>'Fixed Cost'!M23</f>
      </c>
    </row>
    <row r="28" ht="16.5" customFormat="1" s="1">
      <c r="A28" s="40">
        <f>'Fixed Cost'!A24</f>
      </c>
      <c r="B28" s="41">
        <f>'Fixed Cost'!B24</f>
      </c>
      <c r="C28" s="41">
        <f>'Fixed Cost'!C24</f>
      </c>
      <c r="D28" s="41">
        <f>'Fixed Cost'!D24</f>
      </c>
      <c r="E28" s="41">
        <f>'Fixed Cost'!E24</f>
      </c>
      <c r="F28" s="41">
        <f>'Fixed Cost'!F24</f>
      </c>
      <c r="G28" s="41">
        <f>'Fixed Cost'!G24</f>
      </c>
      <c r="H28" s="41">
        <f>'Fixed Cost'!H24</f>
      </c>
      <c r="I28" s="41">
        <f>'Fixed Cost'!I24</f>
      </c>
      <c r="J28" s="41">
        <f>'Fixed Cost'!J24</f>
      </c>
      <c r="K28" s="41">
        <f>'Fixed Cost'!K24</f>
      </c>
      <c r="L28" s="41">
        <f>'Fixed Cost'!L24</f>
      </c>
      <c r="M28" s="41">
        <f>'Fixed Cost'!M24</f>
      </c>
    </row>
    <row r="29" ht="21.75" customFormat="1" s="1">
      <c r="A29" s="42" t="s">
        <v>78</v>
      </c>
      <c r="B29" s="43">
        <f>SUM(B9:B28)</f>
        <v>20000.0</v>
      </c>
      <c r="C29" s="43">
        <f>SUM(C9:C28)</f>
        <v>20000.0</v>
      </c>
      <c r="D29" s="43">
        <f>SUM(D9:D28)</f>
        <v>20000.0</v>
      </c>
      <c r="E29" s="43">
        <f>SUM(E9:E28)</f>
        <v>20000.0</v>
      </c>
      <c r="F29" s="43">
        <f>SUM(F9:F28)</f>
        <v>20000.0</v>
      </c>
      <c r="G29" s="43">
        <f>SUM(G9:G28)</f>
        <v>20000.0</v>
      </c>
      <c r="H29" s="43">
        <f>SUM(H9:H28)</f>
        <v>20000.0</v>
      </c>
      <c r="I29" s="43">
        <f>SUM(I9:I28)</f>
        <v>20000.0</v>
      </c>
      <c r="J29" s="43">
        <f>SUM(J9:J28)</f>
        <v>20000.0</v>
      </c>
      <c r="K29" s="43">
        <f>SUM(K9:K28)</f>
        <v>20000.0</v>
      </c>
      <c r="L29" s="43">
        <f>SUM(L9:L28)</f>
        <v>20000.0</v>
      </c>
      <c r="M29" s="43">
        <f>SUM(M9:M28)</f>
        <v>20000.0</v>
      </c>
    </row>
    <row r="30" ht="23.25" customFormat="1" s="1">
      <c r="A30" s="42" t="s">
        <v>79</v>
      </c>
      <c r="B30" s="44">
        <f>B6-B29</f>
        <v>5000.0</v>
      </c>
      <c r="C30" s="44">
        <f>C6-C29</f>
        <v>-1250.0</v>
      </c>
      <c r="D30" s="44">
        <f>D6-D29</f>
        <v>-7500.0</v>
      </c>
      <c r="E30" s="44">
        <f>E6-E29</f>
        <v>-1250.0</v>
      </c>
      <c r="F30" s="44">
        <f>F6-F29</f>
        <v>5000.0</v>
      </c>
      <c r="G30" s="44">
        <f>G6-G29</f>
        <v>5000.0</v>
      </c>
      <c r="H30" s="44">
        <f>H6-H29</f>
        <v>13000.0</v>
      </c>
      <c r="I30" s="44">
        <f>I6-I29</f>
        <v>13000.0</v>
      </c>
      <c r="J30" s="44">
        <f>J6-J29</f>
        <v>13000.0</v>
      </c>
      <c r="K30" s="44">
        <f>K6-K29</f>
        <v>22000.0</v>
      </c>
      <c r="L30" s="44">
        <f>L6-L29</f>
        <v>22000.0</v>
      </c>
      <c r="M30" s="44">
        <f>M6-M29</f>
        <v>22000.0</v>
      </c>
    </row>
    <row r="31" ht="18.0" customFormat="1" s="1">
      <c r="A31" s="45"/>
      <c r="B31" s="46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  <row r="32" ht="21.75" customFormat="1" s="1">
      <c r="A32" s="42" t="s">
        <v>80</v>
      </c>
      <c r="B32" s="46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</row>
    <row r="33" ht="16.5" customFormat="1" s="1">
      <c r="A33" s="47" t="s">
        <v>81</v>
      </c>
      <c r="B33" s="33">
        <v>0.0</v>
      </c>
      <c r="C33" s="33">
        <v>0.0</v>
      </c>
      <c r="D33" s="33">
        <v>0.0</v>
      </c>
      <c r="E33" s="33">
        <v>0.0</v>
      </c>
      <c r="F33" s="33">
        <v>0.0</v>
      </c>
      <c r="G33" s="33">
        <v>0.0</v>
      </c>
      <c r="H33" s="33">
        <v>10000.0</v>
      </c>
      <c r="I33" s="33">
        <v>0.0</v>
      </c>
      <c r="J33" s="33">
        <v>0.0</v>
      </c>
      <c r="K33" s="33">
        <v>0.0</v>
      </c>
      <c r="L33" s="33">
        <v>0.0</v>
      </c>
      <c r="M33" s="33">
        <v>0.0</v>
      </c>
    </row>
    <row r="34" ht="16.5" customFormat="1" s="1">
      <c r="A34" s="47" t="s">
        <v>82</v>
      </c>
      <c r="B34" s="33">
        <v>0.0</v>
      </c>
      <c r="C34" s="33">
        <v>0.0</v>
      </c>
      <c r="D34" s="33">
        <v>0.0</v>
      </c>
      <c r="E34" s="33">
        <v>0.0</v>
      </c>
      <c r="F34" s="33">
        <v>0.0</v>
      </c>
      <c r="G34" s="33">
        <v>0.0</v>
      </c>
      <c r="H34" s="33">
        <v>0.0</v>
      </c>
      <c r="I34" s="33">
        <v>12500.0</v>
      </c>
      <c r="J34" s="33">
        <v>0.0</v>
      </c>
      <c r="K34" s="33">
        <v>0.0</v>
      </c>
      <c r="L34" s="33">
        <v>0.0</v>
      </c>
      <c r="M34" s="33">
        <v>0.0</v>
      </c>
    </row>
    <row r="35" ht="16.5" customFormat="1" s="1">
      <c r="A35" s="47" t="s">
        <v>83</v>
      </c>
      <c r="B35" s="33">
        <v>0.0</v>
      </c>
      <c r="C35" s="33">
        <v>0.0</v>
      </c>
      <c r="D35" s="33">
        <v>0.0</v>
      </c>
      <c r="E35" s="33">
        <v>7500.0</v>
      </c>
      <c r="F35" s="33">
        <v>0.0</v>
      </c>
      <c r="G35" s="33">
        <v>0.0</v>
      </c>
      <c r="H35" s="33">
        <v>0.0</v>
      </c>
      <c r="I35" s="33">
        <v>0.0</v>
      </c>
      <c r="J35" s="33">
        <v>15000.0</v>
      </c>
      <c r="K35" s="33">
        <v>15000.0</v>
      </c>
      <c r="L35" s="33">
        <v>15000.0</v>
      </c>
      <c r="M35" s="33">
        <v>15000.0</v>
      </c>
    </row>
    <row r="36" ht="16.5" customFormat="1" s="1">
      <c r="A36" s="47" t="s">
        <v>84</v>
      </c>
      <c r="B36" s="33">
        <v>0.0</v>
      </c>
      <c r="C36" s="33">
        <v>0.0</v>
      </c>
      <c r="D36" s="33">
        <v>0.0</v>
      </c>
      <c r="E36" s="33">
        <v>0.0</v>
      </c>
      <c r="F36" s="33">
        <v>-5000.0</v>
      </c>
      <c r="G36" s="33">
        <v>0.0</v>
      </c>
      <c r="H36" s="33">
        <v>0.0</v>
      </c>
      <c r="I36" s="33">
        <v>0.0</v>
      </c>
      <c r="J36" s="33">
        <v>0.0</v>
      </c>
      <c r="K36" s="33">
        <v>0.0</v>
      </c>
      <c r="L36" s="33">
        <v>0.0</v>
      </c>
      <c r="M36" s="33">
        <v>0.0</v>
      </c>
    </row>
    <row r="37" ht="21.75" customFormat="1" s="1">
      <c r="A37" s="42" t="s">
        <v>85</v>
      </c>
      <c r="B37" s="48">
        <f>-B33+B34+B35+B36</f>
        <v>0.0</v>
      </c>
      <c r="C37" s="48">
        <f>-C33+C34+C35+C36</f>
        <v>0.0</v>
      </c>
      <c r="D37" s="48">
        <f>-D33+D34+D35+D36</f>
        <v>0.0</v>
      </c>
      <c r="E37" s="48">
        <f>-E33+E34+E35+E36</f>
        <v>7500.0</v>
      </c>
      <c r="F37" s="48">
        <f>-F33+F34+F35+F36</f>
        <v>-5000.0</v>
      </c>
      <c r="G37" s="48">
        <f>-G33+G34+G35+G36</f>
        <v>0.0</v>
      </c>
      <c r="H37" s="48">
        <f>-H33+H34+H35+H36</f>
        <v>-10000.0</v>
      </c>
      <c r="I37" s="48">
        <f>-I33+I34+I35+I36</f>
        <v>12500.0</v>
      </c>
      <c r="J37" s="48">
        <f>-J33+J34+J35+J36</f>
        <v>15000.0</v>
      </c>
      <c r="K37" s="48">
        <f>-K33+K34+K35+K36</f>
        <v>15000.0</v>
      </c>
      <c r="L37" s="48">
        <f>-L33+L34+L35+L36</f>
        <v>15000.0</v>
      </c>
      <c r="M37" s="48">
        <f>-M33+M34+M35+M36</f>
        <v>15000.0</v>
      </c>
    </row>
    <row r="38" ht="16.5" customFormat="1" s="1">
      <c r="A38" s="45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</row>
    <row r="39" ht="21.75" customFormat="1" s="1">
      <c r="A39" s="42" t="s">
        <v>86</v>
      </c>
      <c r="B39" s="41">
        <f>B30+B37</f>
        <v>5000.0</v>
      </c>
      <c r="C39" s="41">
        <f>C30+C37</f>
        <v>-1250.0</v>
      </c>
      <c r="D39" s="41">
        <f>D30+D37</f>
        <v>-7500.0</v>
      </c>
      <c r="E39" s="41">
        <f>E30+E37</f>
        <v>6250.0</v>
      </c>
      <c r="F39" s="41">
        <f>F30+F37</f>
        <v>0.0</v>
      </c>
      <c r="G39" s="41">
        <f>G30+G37</f>
        <v>5000.0</v>
      </c>
      <c r="H39" s="41">
        <f>H30+H37</f>
        <v>3000.0</v>
      </c>
      <c r="I39" s="41">
        <f>I30+I37</f>
        <v>25500.0</v>
      </c>
      <c r="J39" s="41">
        <f>J30+J37</f>
        <v>28000.0</v>
      </c>
      <c r="K39" s="41">
        <f>K30+K37</f>
        <v>37000.0</v>
      </c>
      <c r="L39" s="41">
        <f>L30+L37</f>
        <v>37000.0</v>
      </c>
      <c r="M39" s="41">
        <f>M30+M37</f>
        <v>37000.0</v>
      </c>
    </row>
    <row r="40" ht="23.25" customFormat="1" s="1">
      <c r="A40" s="42" t="s">
        <v>87</v>
      </c>
      <c r="B40" s="48">
        <f>B41+B39</f>
        <v>10000.0</v>
      </c>
      <c r="C40" s="48">
        <f>B40+C39</f>
        <v>8750.0</v>
      </c>
      <c r="D40" s="48">
        <f>C40+D39</f>
        <v>1250.0</v>
      </c>
      <c r="E40" s="48">
        <f>D40+E39</f>
        <v>7500.0</v>
      </c>
      <c r="F40" s="48">
        <f>E40+F39</f>
        <v>7500.0</v>
      </c>
      <c r="G40" s="48">
        <f>F40+G39</f>
        <v>12500.0</v>
      </c>
      <c r="H40" s="48">
        <f>G40+H39</f>
        <v>15500.0</v>
      </c>
      <c r="I40" s="48">
        <f>H40+I39</f>
        <v>41000.0</v>
      </c>
      <c r="J40" s="48">
        <f>I40+J39</f>
        <v>69000.0</v>
      </c>
      <c r="K40" s="48">
        <f>J40+K39</f>
        <v>106000.0</v>
      </c>
      <c r="L40" s="48">
        <f>K40+L39</f>
        <v>143000.0</v>
      </c>
      <c r="M40" s="48">
        <f>L40+M39</f>
        <v>180000.0</v>
      </c>
    </row>
    <row r="41" ht="18.0" customFormat="1" s="1">
      <c r="A41" s="40" t="s">
        <v>88</v>
      </c>
      <c r="B41" s="49">
        <v>5000.0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</row>
    <row r="42" ht="16.5" customFormat="1" s="1">
      <c r="A42" s="29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</row>
    <row r="43" ht="16.5" customFormat="1" s="1">
      <c r="A43" s="40" t="s">
        <v>89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</row>
    <row r="44" ht="16.5" customFormat="1" s="1">
      <c r="A44" s="52" t="s">
        <v>90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</row>
    <row r="45" ht="16.5" customFormat="1" s="1">
      <c r="A45" s="40" t="s">
        <v>91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</row>
    <row r="46" ht="16.5" customFormat="1" s="1">
      <c r="A46" s="29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</row>
  </sheetData>
  <mergeCells count="1">
    <mergeCell ref="A1:M1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customHeight="1"/>
  <cols>
    <col min="1" max="1" style="53" width="37.86"/>
    <col min="2" max="14" style="54" width="18.0"/>
    <col min="15" max="1024" style="53" width="9.86"/>
    <col min="1025" max="1025" width="11.43"/>
  </cols>
  <sheetData>
    <row r="1" customHeight="1" ht="48.0" customFormat="1" s="53">
      <c r="A1" s="55" t="s">
        <v>92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customHeight="1" ht="21.0" customFormat="1" s="53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customHeight="1" ht="21.0">
      <c r="A3" s="58"/>
      <c r="B3" s="59" t="s">
        <v>93</v>
      </c>
      <c r="C3" s="59" t="s">
        <v>94</v>
      </c>
      <c r="D3" s="59" t="s">
        <v>95</v>
      </c>
      <c r="E3" s="59" t="s">
        <v>96</v>
      </c>
      <c r="F3" s="59" t="s">
        <v>97</v>
      </c>
      <c r="G3" s="59" t="s">
        <v>98</v>
      </c>
      <c r="H3" s="59" t="s">
        <v>99</v>
      </c>
      <c r="I3" s="59" t="s">
        <v>100</v>
      </c>
      <c r="J3" s="59" t="s">
        <v>101</v>
      </c>
      <c r="K3" s="59" t="s">
        <v>102</v>
      </c>
      <c r="L3" s="59" t="s">
        <v>103</v>
      </c>
      <c r="M3" s="59" t="s">
        <v>104</v>
      </c>
      <c r="N3" s="59" t="s">
        <v>105</v>
      </c>
      <c r="O3" s="60"/>
    </row>
    <row r="4" customHeight="1" ht="21.0" customFormat="1" s="53">
      <c r="A4" s="58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</row>
    <row r="5" customHeight="1" ht="21.0" customFormat="1" s="53">
      <c r="A5" s="61" t="s">
        <v>106</v>
      </c>
      <c r="B5" s="62">
        <v>150.0</v>
      </c>
      <c r="C5" s="62">
        <v>165.0</v>
      </c>
      <c r="D5" s="62">
        <v>180.0</v>
      </c>
      <c r="E5" s="62">
        <v>195.0</v>
      </c>
      <c r="F5" s="62">
        <v>210.0</v>
      </c>
      <c r="G5" s="62">
        <v>225.0</v>
      </c>
      <c r="H5" s="62">
        <v>240.0</v>
      </c>
      <c r="I5" s="62">
        <v>255.0</v>
      </c>
      <c r="J5" s="62">
        <v>270.0</v>
      </c>
      <c r="K5" s="62">
        <v>285.0</v>
      </c>
      <c r="L5" s="62">
        <v>300.0</v>
      </c>
      <c r="M5" s="62">
        <v>315.0</v>
      </c>
      <c r="N5" s="62">
        <f>SUM(B5:M5)</f>
        <v>2790.0</v>
      </c>
    </row>
    <row r="6" customHeight="1" ht="21.0" customFormat="1" s="53">
      <c r="A6" s="63" t="s">
        <v>107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customHeight="1" ht="21.0" customFormat="1" s="53">
      <c r="A7" s="61" t="s">
        <v>108</v>
      </c>
      <c r="B7" s="64">
        <v>0.05</v>
      </c>
      <c r="C7" s="64">
        <v>0.075</v>
      </c>
      <c r="D7" s="64">
        <v>0.1</v>
      </c>
      <c r="E7" s="64">
        <v>0.125</v>
      </c>
      <c r="F7" s="64">
        <v>0.15</v>
      </c>
      <c r="G7" s="64">
        <v>0.175</v>
      </c>
      <c r="H7" s="64">
        <v>0.2</v>
      </c>
      <c r="I7" s="64">
        <v>0.225</v>
      </c>
      <c r="J7" s="64">
        <v>0.25</v>
      </c>
      <c r="K7" s="64">
        <v>0.275</v>
      </c>
      <c r="L7" s="64">
        <v>0.3</v>
      </c>
      <c r="M7" s="64">
        <v>0.325</v>
      </c>
      <c r="N7" s="64">
        <f>AVERAGE(B7:M7)</f>
        <v>0.1875</v>
      </c>
    </row>
    <row r="8" customHeight="1" ht="21.0" customFormat="1" s="53">
      <c r="A8" s="63" t="s">
        <v>109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</row>
    <row r="9" customHeight="1" ht="21.0" customFormat="1" s="53">
      <c r="A9" s="63" t="s">
        <v>110</v>
      </c>
      <c r="B9" s="65">
        <f>B5*B7</f>
        <v>7.5</v>
      </c>
      <c r="C9" s="65">
        <f>C5*C7</f>
        <v>12.375</v>
      </c>
      <c r="D9" s="65">
        <f>D5*D7</f>
        <v>18.0</v>
      </c>
      <c r="E9" s="65">
        <f>E5*E7</f>
        <v>24.375</v>
      </c>
      <c r="F9" s="65">
        <f>F5*F7</f>
        <v>31.5</v>
      </c>
      <c r="G9" s="65">
        <f>G5*G7</f>
        <v>39.375</v>
      </c>
      <c r="H9" s="65">
        <f>H5*H7</f>
        <v>48.0</v>
      </c>
      <c r="I9" s="65">
        <f>I5*I7</f>
        <v>57.375</v>
      </c>
      <c r="J9" s="65">
        <f>J5*J7</f>
        <v>67.5</v>
      </c>
      <c r="K9" s="65">
        <f>K5*K7</f>
        <v>78.375</v>
      </c>
      <c r="L9" s="65">
        <f>L5*L7</f>
        <v>90.0</v>
      </c>
      <c r="M9" s="65">
        <f>M5*M7</f>
        <v>102.375</v>
      </c>
      <c r="N9" s="65">
        <f>N5*N7</f>
        <v>523.125</v>
      </c>
    </row>
    <row r="10" customHeight="1" ht="21.0" customFormat="1" s="53">
      <c r="A10" s="63" t="s">
        <v>111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</row>
    <row r="11" customHeight="1" ht="21.0" customFormat="1" s="53">
      <c r="A11" s="63" t="s">
        <v>112</v>
      </c>
      <c r="B11" s="66">
        <v>50.0</v>
      </c>
      <c r="C11" s="66">
        <f>B13</f>
        <v>57.5</v>
      </c>
      <c r="D11" s="66">
        <f>C13</f>
        <v>69.875</v>
      </c>
      <c r="E11" s="66">
        <f>D13</f>
        <v>87.875</v>
      </c>
      <c r="F11" s="66">
        <f>E13</f>
        <v>112.25</v>
      </c>
      <c r="G11" s="66">
        <f>F13</f>
        <v>143.75</v>
      </c>
      <c r="H11" s="66">
        <f>G13</f>
        <v>183.125</v>
      </c>
      <c r="I11" s="66">
        <f>H13</f>
        <v>231.125</v>
      </c>
      <c r="J11" s="66">
        <f>I13</f>
        <v>288.5</v>
      </c>
      <c r="K11" s="66">
        <f>J13</f>
        <v>356.0</v>
      </c>
      <c r="L11" s="66">
        <f>K13</f>
        <v>434.375</v>
      </c>
      <c r="M11" s="66">
        <f>L13</f>
        <v>524.375</v>
      </c>
      <c r="N11" s="66">
        <f>AVERAGE(B11:M11)</f>
        <v>211.5625</v>
      </c>
    </row>
    <row r="12" customHeight="1" ht="21.0" customFormat="1" s="53">
      <c r="A12" s="63" t="s">
        <v>113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</row>
    <row r="13" customHeight="1" ht="21.0" customFormat="1" s="53">
      <c r="A13" s="63" t="s">
        <v>114</v>
      </c>
      <c r="B13" s="68">
        <f>SUM(B9:B11)</f>
        <v>57.5</v>
      </c>
      <c r="C13" s="68">
        <f>SUM(C9:C11)</f>
        <v>69.875</v>
      </c>
      <c r="D13" s="68">
        <f>SUM(D9:D11)</f>
        <v>87.875</v>
      </c>
      <c r="E13" s="68">
        <f>SUM(E9:E11)</f>
        <v>112.25</v>
      </c>
      <c r="F13" s="68">
        <f>SUM(F9:F11)</f>
        <v>143.75</v>
      </c>
      <c r="G13" s="68">
        <f>SUM(G9:G11)</f>
        <v>183.125</v>
      </c>
      <c r="H13" s="68">
        <f>SUM(H9:H11)</f>
        <v>231.125</v>
      </c>
      <c r="I13" s="68">
        <f>SUM(I9:I11)</f>
        <v>288.5</v>
      </c>
      <c r="J13" s="68">
        <f>SUM(J9:J11)</f>
        <v>356.0</v>
      </c>
      <c r="K13" s="68">
        <f>SUM(K9:K11)</f>
        <v>434.375</v>
      </c>
      <c r="L13" s="68">
        <f>SUM(L9:L11)</f>
        <v>524.375</v>
      </c>
      <c r="M13" s="68">
        <f>SUM(M9:M11)</f>
        <v>626.75</v>
      </c>
      <c r="N13" s="68">
        <f>SUM(N9:N11)</f>
        <v>734.6875</v>
      </c>
    </row>
    <row r="14" customHeight="1" ht="21.0" customFormat="1" s="53">
      <c r="A14" s="63" t="s">
        <v>115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</row>
    <row r="15" customHeight="1" ht="21.0" customFormat="1" s="53">
      <c r="A15" s="61" t="s">
        <v>116</v>
      </c>
      <c r="B15" s="49">
        <v>500.0</v>
      </c>
      <c r="C15" s="49">
        <v>505.0</v>
      </c>
      <c r="D15" s="49">
        <v>510.0</v>
      </c>
      <c r="E15" s="49">
        <v>515.0</v>
      </c>
      <c r="F15" s="49">
        <v>520.0</v>
      </c>
      <c r="G15" s="49">
        <v>525.0</v>
      </c>
      <c r="H15" s="49">
        <v>530.0</v>
      </c>
      <c r="I15" s="49">
        <v>535.0</v>
      </c>
      <c r="J15" s="49">
        <v>540.0</v>
      </c>
      <c r="K15" s="49">
        <v>545.0</v>
      </c>
      <c r="L15" s="49">
        <v>550.0</v>
      </c>
      <c r="M15" s="49">
        <v>555.0</v>
      </c>
      <c r="N15" s="49">
        <f>AVERAGE(B15:M15)</f>
        <v>527.5</v>
      </c>
    </row>
    <row r="16" customHeight="1" ht="21.0" customFormat="1" s="53">
      <c r="A16" s="63" t="s">
        <v>117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</row>
    <row r="17" customHeight="1" ht="21.0" customFormat="1" s="54">
      <c r="A17" s="63" t="s">
        <v>118</v>
      </c>
      <c r="B17" s="46">
        <f>B13*B15</f>
        <v>28750.0</v>
      </c>
      <c r="C17" s="46">
        <f>C13*C15</f>
        <v>35286.875</v>
      </c>
      <c r="D17" s="46">
        <f>D13*D15</f>
        <v>44816.25</v>
      </c>
      <c r="E17" s="46">
        <f>E13*E15</f>
        <v>57808.75</v>
      </c>
      <c r="F17" s="46">
        <f>F13*F15</f>
        <v>74750.0</v>
      </c>
      <c r="G17" s="46">
        <f>G13*G15</f>
        <v>96140.625</v>
      </c>
      <c r="H17" s="46">
        <f>H13*H15</f>
        <v>122496.25</v>
      </c>
      <c r="I17" s="46">
        <f>I13*I15</f>
        <v>154347.5</v>
      </c>
      <c r="J17" s="46">
        <f>J13*J15</f>
        <v>192240.0</v>
      </c>
      <c r="K17" s="46">
        <f>K13*K15</f>
        <v>236734.375</v>
      </c>
      <c r="L17" s="46">
        <f>L13*L15</f>
        <v>288406.25</v>
      </c>
      <c r="M17" s="46">
        <f>M13*M15</f>
        <v>347846.25</v>
      </c>
      <c r="N17" s="46">
        <f>SUM(B17:M17)</f>
        <v>1679623.125</v>
      </c>
    </row>
    <row r="18" customHeight="1" ht="21.0" customFormat="1" s="54">
      <c r="A18" s="63" t="s">
        <v>119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</row>
    <row r="19" customHeight="1" ht="21.0" customFormat="1" s="54">
      <c r="A19" s="61" t="s">
        <v>120</v>
      </c>
      <c r="B19" s="69">
        <v>0.4</v>
      </c>
      <c r="C19" s="69">
        <v>0.41</v>
      </c>
      <c r="D19" s="69">
        <v>0.42</v>
      </c>
      <c r="E19" s="69">
        <v>0.43</v>
      </c>
      <c r="F19" s="69">
        <v>0.44</v>
      </c>
      <c r="G19" s="69">
        <v>0.45</v>
      </c>
      <c r="H19" s="69">
        <v>0.46</v>
      </c>
      <c r="I19" s="69">
        <v>0.47</v>
      </c>
      <c r="J19" s="69">
        <v>0.48</v>
      </c>
      <c r="K19" s="69">
        <v>0.49</v>
      </c>
      <c r="L19" s="69">
        <v>0.5</v>
      </c>
      <c r="M19" s="69">
        <v>0.51</v>
      </c>
      <c r="N19" s="69">
        <f>AVERAGE(B19:M19)</f>
        <v>0.455</v>
      </c>
    </row>
    <row r="20" customHeight="1" ht="21.0" customFormat="1" s="54">
      <c r="A20" s="63" t="s">
        <v>121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customHeight="1" ht="21.0" customFormat="1" s="54">
      <c r="A21" s="63" t="s">
        <v>122</v>
      </c>
      <c r="B21" s="46">
        <f>B17*B19</f>
        <v>11500.0</v>
      </c>
      <c r="C21" s="46">
        <f>C17*C19</f>
        <v>14467.61875</v>
      </c>
      <c r="D21" s="46">
        <f>D17*D19</f>
        <v>18822.825</v>
      </c>
      <c r="E21" s="46">
        <f>E17*E19</f>
        <v>24857.7625</v>
      </c>
      <c r="F21" s="46">
        <f>F17*F19</f>
        <v>32890.0</v>
      </c>
      <c r="G21" s="46">
        <f>G17*G19</f>
        <v>43263.28125</v>
      </c>
      <c r="H21" s="46">
        <f>H17*H19</f>
        <v>56348.275</v>
      </c>
      <c r="I21" s="46">
        <f>I17*I19</f>
        <v>72543.325</v>
      </c>
      <c r="J21" s="46">
        <f>J17*J19</f>
        <v>92275.2</v>
      </c>
      <c r="K21" s="46">
        <f>K17*K19</f>
        <v>115999.84375</v>
      </c>
      <c r="L21" s="46">
        <f>L17*L19</f>
        <v>144203.125</v>
      </c>
      <c r="M21" s="46">
        <f>M17*M19</f>
        <v>177401.5875</v>
      </c>
      <c r="N21" s="46">
        <f>N17*N19</f>
        <v>764228.521875</v>
      </c>
    </row>
    <row r="22" customHeight="1" ht="21.0" customFormat="1" s="54">
      <c r="A22" s="63" t="s">
        <v>123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  <row r="23" customHeight="1" ht="21.0" customFormat="1" s="54">
      <c r="A23" s="63" t="s">
        <v>124</v>
      </c>
      <c r="B23" s="46">
        <f>'Fixed Cost'!B$25</f>
        <v>20000.0</v>
      </c>
      <c r="C23" s="46">
        <f>'Fixed Cost'!C$25</f>
        <v>20000.0</v>
      </c>
      <c r="D23" s="46">
        <f>'Fixed Cost'!D$25</f>
        <v>20000.0</v>
      </c>
      <c r="E23" s="46">
        <f>'Fixed Cost'!E$25</f>
        <v>20000.0</v>
      </c>
      <c r="F23" s="46">
        <f>'Fixed Cost'!F$25</f>
        <v>20000.0</v>
      </c>
      <c r="G23" s="46">
        <f>'Fixed Cost'!G$25</f>
        <v>20000.0</v>
      </c>
      <c r="H23" s="46">
        <f>'Fixed Cost'!H$25</f>
        <v>20000.0</v>
      </c>
      <c r="I23" s="46">
        <f>'Fixed Cost'!I$25</f>
        <v>20000.0</v>
      </c>
      <c r="J23" s="46">
        <f>'Fixed Cost'!J$25</f>
        <v>20000.0</v>
      </c>
      <c r="K23" s="46">
        <f>'Fixed Cost'!K$25</f>
        <v>20000.0</v>
      </c>
      <c r="L23" s="46">
        <f>'Fixed Cost'!L$25</f>
        <v>20000.0</v>
      </c>
      <c r="M23" s="46">
        <f>'Fixed Cost'!M$25</f>
        <v>20000.0</v>
      </c>
      <c r="N23" s="46">
        <f>SUM(B23:M23)</f>
        <v>240000.0</v>
      </c>
    </row>
    <row r="24" customHeight="1" ht="21.0" customFormat="1" s="54">
      <c r="A24" s="63" t="s">
        <v>125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</row>
    <row r="25" customHeight="1" ht="21.0" customFormat="1" s="54">
      <c r="A25" s="63" t="s">
        <v>126</v>
      </c>
      <c r="B25" s="70">
        <f>B21-B23</f>
        <v>-8500.0</v>
      </c>
      <c r="C25" s="70">
        <f>C21-C23</f>
        <v>-5532.38125</v>
      </c>
      <c r="D25" s="70">
        <f>D21-D23</f>
        <v>-1177.17499999998</v>
      </c>
      <c r="E25" s="70">
        <f>E21-E23</f>
        <v>4857.7625</v>
      </c>
      <c r="F25" s="70">
        <f>F21-F23</f>
        <v>12890.0</v>
      </c>
      <c r="G25" s="70">
        <f>G21-G23</f>
        <v>23263.28125</v>
      </c>
      <c r="H25" s="70">
        <f>H21-H23</f>
        <v>36348.275</v>
      </c>
      <c r="I25" s="70">
        <f>I21-I23</f>
        <v>52543.325</v>
      </c>
      <c r="J25" s="70">
        <f>J21-J23</f>
        <v>72275.2</v>
      </c>
      <c r="K25" s="70">
        <f>K21-K23</f>
        <v>95999.84375</v>
      </c>
      <c r="L25" s="70">
        <f>L21-L23</f>
        <v>124203.125</v>
      </c>
      <c r="M25" s="70">
        <f>M21-M23</f>
        <v>157401.5875</v>
      </c>
      <c r="N25" s="70">
        <f>N21-N23</f>
        <v>524228.521875</v>
      </c>
    </row>
    <row r="26" customHeight="1" ht="21.0" customFormat="1" s="54">
      <c r="A26" s="71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</row>
    <row r="27" ht="27.0" customFormat="1" s="53">
      <c r="A27" s="73" t="s">
        <v>127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56"/>
    </row>
    <row r="28" ht="16.5" customFormat="1" s="53">
      <c r="A28" s="75" t="s">
        <v>128</v>
      </c>
      <c r="B28" s="76">
        <v>0.0</v>
      </c>
      <c r="C28" s="76">
        <v>0.0</v>
      </c>
      <c r="D28" s="76">
        <v>0.0</v>
      </c>
      <c r="E28" s="76">
        <v>0.0</v>
      </c>
      <c r="F28" s="76">
        <v>0.0</v>
      </c>
      <c r="G28" s="76">
        <v>0.0</v>
      </c>
      <c r="H28" s="76">
        <v>-10000.0</v>
      </c>
      <c r="I28" s="76">
        <v>0.0</v>
      </c>
      <c r="J28" s="76">
        <v>0.0</v>
      </c>
      <c r="K28" s="76">
        <v>0.0</v>
      </c>
      <c r="L28" s="76">
        <v>0.0</v>
      </c>
      <c r="M28" s="76">
        <v>0.0</v>
      </c>
      <c r="N28" s="56"/>
    </row>
    <row r="29" ht="16.5" customFormat="1" s="53">
      <c r="A29" s="75" t="s">
        <v>129</v>
      </c>
      <c r="B29" s="76">
        <v>0.0</v>
      </c>
      <c r="C29" s="76">
        <v>0.0</v>
      </c>
      <c r="D29" s="76">
        <v>0.0</v>
      </c>
      <c r="E29" s="76">
        <v>0.0</v>
      </c>
      <c r="F29" s="76">
        <v>0.0</v>
      </c>
      <c r="G29" s="76">
        <v>0.0</v>
      </c>
      <c r="H29" s="76">
        <v>0.0</v>
      </c>
      <c r="I29" s="76">
        <v>-12500.0</v>
      </c>
      <c r="J29" s="76">
        <v>0.0</v>
      </c>
      <c r="K29" s="76">
        <v>0.0</v>
      </c>
      <c r="L29" s="76">
        <v>0.0</v>
      </c>
      <c r="M29" s="76">
        <v>0.0</v>
      </c>
      <c r="N29" s="56"/>
    </row>
    <row r="30" ht="16.5" customFormat="1" s="53">
      <c r="A30" s="75" t="s">
        <v>130</v>
      </c>
      <c r="B30" s="76">
        <v>0.0</v>
      </c>
      <c r="C30" s="76">
        <v>0.0</v>
      </c>
      <c r="D30" s="76">
        <v>0.0</v>
      </c>
      <c r="E30" s="76">
        <v>7500.0</v>
      </c>
      <c r="F30" s="76">
        <v>0.0</v>
      </c>
      <c r="G30" s="76">
        <v>0.0</v>
      </c>
      <c r="H30" s="76">
        <v>0.0</v>
      </c>
      <c r="I30" s="76">
        <v>0.0</v>
      </c>
      <c r="J30" s="76">
        <v>-15000.0</v>
      </c>
      <c r="K30" s="76">
        <v>-15000.0</v>
      </c>
      <c r="L30" s="76">
        <v>-15000.0</v>
      </c>
      <c r="M30" s="76">
        <v>-15000.0</v>
      </c>
      <c r="N30" s="56"/>
    </row>
    <row r="31" ht="16.5" customFormat="1" s="53">
      <c r="A31" s="75" t="s">
        <v>131</v>
      </c>
      <c r="B31" s="76">
        <v>0.0</v>
      </c>
      <c r="C31" s="76">
        <v>0.0</v>
      </c>
      <c r="D31" s="76">
        <v>0.0</v>
      </c>
      <c r="E31" s="76">
        <v>0.0</v>
      </c>
      <c r="F31" s="76">
        <v>0.0</v>
      </c>
      <c r="G31" s="76">
        <v>0.0</v>
      </c>
      <c r="H31" s="76">
        <v>0.0</v>
      </c>
      <c r="I31" s="76">
        <v>0.0</v>
      </c>
      <c r="J31" s="76">
        <v>0.0</v>
      </c>
      <c r="K31" s="76">
        <v>0.0</v>
      </c>
      <c r="L31" s="76">
        <v>0.0</v>
      </c>
      <c r="M31" s="76">
        <v>0.0</v>
      </c>
      <c r="N31" s="56"/>
    </row>
    <row r="32" ht="18.0" customFormat="1" s="53">
      <c r="A32" s="45" t="s">
        <v>132</v>
      </c>
      <c r="B32" s="77">
        <f>-B28+B29+B30+B31</f>
        <v>0.0</v>
      </c>
      <c r="C32" s="77">
        <f>-C28+C29+C30+C31</f>
        <v>0.0</v>
      </c>
      <c r="D32" s="77">
        <f>-D28+D29+D30+D31</f>
        <v>0.0</v>
      </c>
      <c r="E32" s="77">
        <f>-E28+E29+E30+E31</f>
        <v>7500.0</v>
      </c>
      <c r="F32" s="77">
        <f>-F28+F29+F30+F31</f>
        <v>0.0</v>
      </c>
      <c r="G32" s="77">
        <f>-G28+G29+G30+G31</f>
        <v>0.0</v>
      </c>
      <c r="H32" s="77">
        <f>-H28+H29+H30+H31</f>
        <v>10000.0</v>
      </c>
      <c r="I32" s="77">
        <f>-I28+I29+I30+I31</f>
        <v>-12500.0</v>
      </c>
      <c r="J32" s="77">
        <f>-J28+J29+J30+J31</f>
        <v>-15000.0</v>
      </c>
      <c r="K32" s="77">
        <f>-K28+K29+K30+K31</f>
        <v>-15000.0</v>
      </c>
      <c r="L32" s="77">
        <f>-L28+L29+L30+L31</f>
        <v>-15000.0</v>
      </c>
      <c r="M32" s="77">
        <f>-M28+M29+M30+M31</f>
        <v>-15000.0</v>
      </c>
      <c r="N32" s="56"/>
    </row>
    <row r="33" ht="16.5" customFormat="1" s="53">
      <c r="A33" s="45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56"/>
    </row>
    <row r="34" ht="18.0" customFormat="1" s="53">
      <c r="A34" s="45" t="s">
        <v>133</v>
      </c>
      <c r="B34" s="46">
        <f>B25+B32</f>
        <v>-8500.0</v>
      </c>
      <c r="C34" s="46">
        <f>C25+C32</f>
        <v>-5532.38125</v>
      </c>
      <c r="D34" s="46">
        <f>D25+D32</f>
        <v>-1177.17499999998</v>
      </c>
      <c r="E34" s="46">
        <f>E25+E32</f>
        <v>12357.7625</v>
      </c>
      <c r="F34" s="46">
        <f>F25+F32</f>
        <v>12890.0</v>
      </c>
      <c r="G34" s="46">
        <f>G25+G32</f>
        <v>23263.28125</v>
      </c>
      <c r="H34" s="46">
        <f>H25+H32</f>
        <v>46348.275</v>
      </c>
      <c r="I34" s="46">
        <f>I25+I32</f>
        <v>40043.325</v>
      </c>
      <c r="J34" s="46">
        <f>J25+J32</f>
        <v>57275.2</v>
      </c>
      <c r="K34" s="46">
        <f>K25+K32</f>
        <v>80999.84375</v>
      </c>
      <c r="L34" s="46">
        <f>L25+L32</f>
        <v>109203.125</v>
      </c>
      <c r="M34" s="46">
        <f>M25+M32</f>
        <v>142401.5875</v>
      </c>
      <c r="N34" s="56"/>
    </row>
    <row r="35" ht="18.75" customFormat="1" s="53">
      <c r="A35" s="45" t="s">
        <v>134</v>
      </c>
      <c r="B35" s="78">
        <f>B36+B34</f>
        <v>-3500.0</v>
      </c>
      <c r="C35" s="79">
        <f>B35+C34</f>
        <v>-9032.38125</v>
      </c>
      <c r="D35" s="79">
        <f>C35+D34</f>
        <v>-10209.5562499998</v>
      </c>
      <c r="E35" s="79">
        <f>D35+E34</f>
        <v>2148.2062500002</v>
      </c>
      <c r="F35" s="79">
        <f>E35+F34</f>
        <v>15038.2062500002</v>
      </c>
      <c r="G35" s="79">
        <f>F35+G34</f>
        <v>38301.4875000002</v>
      </c>
      <c r="H35" s="79">
        <f>G35+H34</f>
        <v>84649.7625000002</v>
      </c>
      <c r="I35" s="79">
        <f>H35+I34</f>
        <v>124693.0875</v>
      </c>
      <c r="J35" s="79">
        <f>I35+J34</f>
        <v>181968.28749999998</v>
      </c>
      <c r="K35" s="79">
        <f>J35+K34</f>
        <v>262968.13125</v>
      </c>
      <c r="L35" s="79">
        <f>K35+L34</f>
        <v>372171.25625</v>
      </c>
      <c r="M35" s="79">
        <f>L35+M34</f>
        <v>514572.84375</v>
      </c>
      <c r="N35" s="56"/>
    </row>
    <row r="36" ht="18.0" customFormat="1" s="53">
      <c r="A36" s="80" t="s">
        <v>135</v>
      </c>
      <c r="B36" s="49">
        <v>5000.0</v>
      </c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56"/>
    </row>
    <row r="37" ht="16.5" customFormat="1" s="53">
      <c r="A37" s="81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56"/>
    </row>
    <row r="38" ht="16.5" customFormat="1" s="53">
      <c r="A38" s="80" t="s">
        <v>136</v>
      </c>
      <c r="B38" s="67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56"/>
    </row>
    <row r="39" ht="16.5" customFormat="1" s="53">
      <c r="A39" s="83" t="s">
        <v>137</v>
      </c>
      <c r="B39" s="67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56"/>
    </row>
    <row r="40" ht="16.5" customFormat="1" s="53">
      <c r="A40" s="80" t="s">
        <v>138</v>
      </c>
      <c r="B40" s="67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56"/>
    </row>
    <row r="41" ht="16.5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</row>
  </sheetData>
  <mergeCells count="1">
    <mergeCell ref="A1:N1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 customHeight="1"/>
  <cols>
    <col min="1" max="1" style="84" width="34.29"/>
    <col min="2" max="2" style="85" width="15.86"/>
    <col min="3" max="3" style="85" width="15.86"/>
    <col min="4" max="4" style="85" width="15.86"/>
    <col min="5" max="5" style="85" width="15.86"/>
    <col min="6" max="6" style="85" width="15.86"/>
    <col min="7" max="7" style="85" width="15.86"/>
    <col min="8" max="8" style="85" width="15.86"/>
    <col min="9" max="9" style="85" width="15.86"/>
    <col min="10" max="10" style="85" width="15.86"/>
    <col min="11" max="11" style="85" width="15.86"/>
    <col min="12" max="12" style="85" width="15.86"/>
    <col min="13" max="13" style="85" width="15.86"/>
    <col min="14" max="14" style="85" width="15.86"/>
    <col min="15" max="15" style="85" width="15.86"/>
    <col min="16" max="16" style="84" width="15.86"/>
    <col min="17" max="17" style="84" width="15.86"/>
    <col min="18" max="18" style="84" width="15.86"/>
    <col min="19" max="19" style="84" width="15.86"/>
    <col min="20" max="20" style="84" width="15.86"/>
    <col min="21" max="21" style="84" width="15.86"/>
    <col min="22" max="22" style="84" width="15.86"/>
    <col min="23" max="23" style="84" width="15.86"/>
    <col min="24" max="24" style="84" width="15.86"/>
    <col min="25" max="25" style="84" width="15.86"/>
    <col min="26" max="26" style="57" width="1.86"/>
    <col min="27" max="27" style="84" width="34.14"/>
    <col min="28" max="1024" style="53" width="9.86"/>
    <col min="1025" max="1025" width="11.43"/>
  </cols>
  <sheetData>
    <row r="1" customHeight="1" ht="38.25" customFormat="1" s="53">
      <c r="A1" s="16" t="s">
        <v>139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/>
      <c r="AA1" s="86" t="s">
        <v>140</v>
      </c>
    </row>
    <row r="2" customFormat="1" s="53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1"/>
      <c r="Q2" s="81"/>
      <c r="R2" s="81"/>
      <c r="S2" s="81"/>
      <c r="T2" s="81"/>
      <c r="U2" s="81"/>
      <c r="V2" s="81"/>
      <c r="W2" s="81"/>
      <c r="X2" s="81"/>
      <c r="Y2" s="81"/>
      <c r="AA2" s="81"/>
    </row>
    <row r="3" ht="21.0" customFormat="1" s="53">
      <c r="A3" s="87"/>
      <c r="B3" s="88" t="s">
        <v>141</v>
      </c>
      <c r="C3" s="88"/>
      <c r="D3" s="88" t="s">
        <v>142</v>
      </c>
      <c r="E3" s="88"/>
      <c r="F3" s="88" t="s">
        <v>143</v>
      </c>
      <c r="G3" s="88"/>
      <c r="H3" s="88" t="s">
        <v>144</v>
      </c>
      <c r="I3" s="88"/>
      <c r="J3" s="88" t="s">
        <v>145</v>
      </c>
      <c r="K3" s="88"/>
      <c r="L3" s="88" t="s">
        <v>146</v>
      </c>
      <c r="M3" s="88"/>
      <c r="N3" s="88" t="s">
        <v>147</v>
      </c>
      <c r="O3" s="88"/>
      <c r="P3" s="88" t="s">
        <v>148</v>
      </c>
      <c r="Q3" s="88"/>
      <c r="R3" s="88" t="s">
        <v>149</v>
      </c>
      <c r="S3" s="88"/>
      <c r="T3" s="88" t="s">
        <v>150</v>
      </c>
      <c r="U3" s="88"/>
      <c r="V3" s="88" t="s">
        <v>151</v>
      </c>
      <c r="W3" s="88"/>
      <c r="X3" s="88" t="s">
        <v>152</v>
      </c>
      <c r="Y3" s="88"/>
      <c r="AA3" s="81" t="s">
        <v>153</v>
      </c>
    </row>
    <row r="4" customFormat="1" s="53">
      <c r="A4" s="87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AA4" s="81" t="s">
        <v>154</v>
      </c>
    </row>
    <row r="5" ht="21.0" customFormat="1" s="53">
      <c r="A5" s="89" t="s">
        <v>155</v>
      </c>
      <c r="B5" s="63" t="s">
        <v>156</v>
      </c>
      <c r="C5" s="63" t="s">
        <v>157</v>
      </c>
      <c r="D5" s="63" t="s">
        <v>158</v>
      </c>
      <c r="E5" s="63" t="s">
        <v>159</v>
      </c>
      <c r="F5" s="63" t="s">
        <v>160</v>
      </c>
      <c r="G5" s="63" t="s">
        <v>161</v>
      </c>
      <c r="H5" s="63" t="s">
        <v>162</v>
      </c>
      <c r="I5" s="63" t="s">
        <v>163</v>
      </c>
      <c r="J5" s="63" t="s">
        <v>164</v>
      </c>
      <c r="K5" s="63" t="s">
        <v>165</v>
      </c>
      <c r="L5" s="63" t="s">
        <v>166</v>
      </c>
      <c r="M5" s="63" t="s">
        <v>167</v>
      </c>
      <c r="N5" s="63" t="s">
        <v>168</v>
      </c>
      <c r="O5" s="63" t="s">
        <v>169</v>
      </c>
      <c r="P5" s="63" t="s">
        <v>170</v>
      </c>
      <c r="Q5" s="63" t="s">
        <v>171</v>
      </c>
      <c r="R5" s="63" t="s">
        <v>172</v>
      </c>
      <c r="S5" s="63" t="s">
        <v>173</v>
      </c>
      <c r="T5" s="63" t="s">
        <v>174</v>
      </c>
      <c r="U5" s="63" t="s">
        <v>175</v>
      </c>
      <c r="V5" s="63" t="s">
        <v>176</v>
      </c>
      <c r="W5" s="63" t="s">
        <v>177</v>
      </c>
      <c r="X5" s="63" t="s">
        <v>178</v>
      </c>
      <c r="Y5" s="63" t="s">
        <v>179</v>
      </c>
      <c r="AA5" s="81" t="s">
        <v>180</v>
      </c>
    </row>
    <row r="6" customFormat="1" s="53">
      <c r="A6" s="90" t="s">
        <v>181</v>
      </c>
      <c r="B6" s="91">
        <v>25.0</v>
      </c>
      <c r="C6" s="91">
        <v>22.0</v>
      </c>
      <c r="D6" s="91">
        <v>30.0</v>
      </c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AA6" s="81" t="s">
        <v>182</v>
      </c>
    </row>
    <row r="7" customFormat="1" s="53">
      <c r="A7" s="90" t="s">
        <v>183</v>
      </c>
      <c r="B7" s="91">
        <v>10.0</v>
      </c>
      <c r="C7" s="91">
        <v>5.0</v>
      </c>
      <c r="D7" s="91">
        <v>5.0</v>
      </c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AA7" s="81" t="s">
        <v>184</v>
      </c>
    </row>
    <row r="8" customFormat="1" s="53">
      <c r="A8" s="90" t="s">
        <v>185</v>
      </c>
      <c r="B8" s="91">
        <v>5.0</v>
      </c>
      <c r="C8" s="91">
        <v>7.0</v>
      </c>
      <c r="D8" s="91">
        <v>10.0</v>
      </c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AA8" s="81" t="s">
        <v>186</v>
      </c>
    </row>
    <row r="9" customFormat="1" s="53">
      <c r="A9" s="90" t="s">
        <v>187</v>
      </c>
      <c r="B9" s="91">
        <v>15.0</v>
      </c>
      <c r="C9" s="91">
        <v>16.0</v>
      </c>
      <c r="D9" s="91">
        <v>20.0</v>
      </c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AA9" s="81" t="s">
        <v>188</v>
      </c>
    </row>
    <row r="10" customFormat="1" s="53">
      <c r="A10" s="90" t="s">
        <v>189</v>
      </c>
      <c r="B10" s="91">
        <v>10.0</v>
      </c>
      <c r="C10" s="91">
        <v>11.0</v>
      </c>
      <c r="D10" s="91">
        <v>15.0</v>
      </c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AA10" s="81" t="s">
        <v>190</v>
      </c>
    </row>
    <row r="11" customFormat="1" s="53">
      <c r="A11" s="90" t="s">
        <v>191</v>
      </c>
      <c r="B11" s="91">
        <v>30.0</v>
      </c>
      <c r="C11" s="91">
        <v>21.0</v>
      </c>
      <c r="D11" s="91">
        <v>25.0</v>
      </c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AA11" s="81" t="s">
        <v>192</v>
      </c>
    </row>
    <row r="12" customFormat="1" s="53">
      <c r="A12" s="90" t="s">
        <v>193</v>
      </c>
      <c r="B12" s="91">
        <v>10.0</v>
      </c>
      <c r="C12" s="91">
        <v>10.0</v>
      </c>
      <c r="D12" s="91">
        <v>15.0</v>
      </c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AA12" s="81" t="s">
        <v>194</v>
      </c>
    </row>
    <row r="13" customFormat="1" s="53">
      <c r="A13" s="90" t="s">
        <v>195</v>
      </c>
      <c r="B13" s="91">
        <v>20.0</v>
      </c>
      <c r="C13" s="91">
        <v>19.0</v>
      </c>
      <c r="D13" s="91">
        <v>20.0</v>
      </c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AA13" s="81" t="s">
        <v>196</v>
      </c>
    </row>
    <row r="14" customFormat="1" s="53">
      <c r="A14" s="90" t="s">
        <v>197</v>
      </c>
      <c r="B14" s="91">
        <v>20.0</v>
      </c>
      <c r="C14" s="91">
        <v>17.0</v>
      </c>
      <c r="D14" s="91">
        <v>25.0</v>
      </c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AA14" s="81" t="s">
        <v>198</v>
      </c>
    </row>
    <row r="15" customFormat="1" s="53">
      <c r="A15" s="90" t="s">
        <v>199</v>
      </c>
      <c r="B15" s="91">
        <v>10.0</v>
      </c>
      <c r="C15" s="91">
        <v>4.0</v>
      </c>
      <c r="D15" s="91">
        <v>10.0</v>
      </c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AA15" s="81" t="s">
        <v>200</v>
      </c>
    </row>
    <row r="16" customFormat="1" s="53">
      <c r="A16" s="90" t="s">
        <v>201</v>
      </c>
      <c r="B16" s="91">
        <v>5.0</v>
      </c>
      <c r="C16" s="91">
        <v>7.0</v>
      </c>
      <c r="D16" s="91">
        <v>8.0</v>
      </c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AA16" s="81" t="s">
        <v>202</v>
      </c>
    </row>
    <row r="17" customFormat="1" s="53">
      <c r="A17" s="90" t="s">
        <v>203</v>
      </c>
      <c r="B17" s="91">
        <v>15.0</v>
      </c>
      <c r="C17" s="91">
        <v>12.0</v>
      </c>
      <c r="D17" s="91">
        <v>15.0</v>
      </c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AA17" s="81" t="s">
        <v>204</v>
      </c>
    </row>
    <row r="18" customFormat="1" s="53">
      <c r="A18" s="90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AA18" s="81" t="s">
        <v>205</v>
      </c>
    </row>
    <row r="19" customFormat="1" s="53">
      <c r="A19" s="90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AA19" s="81" t="s">
        <v>206</v>
      </c>
    </row>
    <row r="20" customFormat="1" s="53">
      <c r="A20" s="90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AA20" s="81" t="s">
        <v>207</v>
      </c>
    </row>
    <row r="21" ht="21.75" customFormat="1" s="53">
      <c r="A21" s="88" t="s">
        <v>208</v>
      </c>
      <c r="B21" s="92">
        <f>SUM(B6:B20)</f>
        <v>175.0</v>
      </c>
      <c r="C21" s="92">
        <f>SUM(C6:C20)</f>
        <v>151.0</v>
      </c>
      <c r="D21" s="92">
        <f>SUM(D6:D20)</f>
        <v>198.0</v>
      </c>
      <c r="E21" s="92">
        <f>SUM(E6:E20)</f>
        <v>0.0</v>
      </c>
      <c r="F21" s="92">
        <f>SUM(F6:F20)</f>
        <v>0.0</v>
      </c>
      <c r="G21" s="92">
        <f>SUM(G6:G20)</f>
        <v>0.0</v>
      </c>
      <c r="H21" s="92">
        <f>SUM(H6:H20)</f>
        <v>0.0</v>
      </c>
      <c r="I21" s="92">
        <f>SUM(I6:I20)</f>
        <v>0.0</v>
      </c>
      <c r="J21" s="92">
        <f>SUM(J6:J20)</f>
        <v>0.0</v>
      </c>
      <c r="K21" s="92">
        <f>SUM(K6:K20)</f>
        <v>0.0</v>
      </c>
      <c r="L21" s="92">
        <f>SUM(L6:L20)</f>
        <v>0.0</v>
      </c>
      <c r="M21" s="92">
        <f>SUM(M6:M20)</f>
        <v>0.0</v>
      </c>
      <c r="N21" s="92">
        <f>SUM(N6:N20)</f>
        <v>0.0</v>
      </c>
      <c r="O21" s="92">
        <f>SUM(O6:O20)</f>
        <v>0.0</v>
      </c>
      <c r="P21" s="92">
        <f>SUM(P6:P20)</f>
        <v>0.0</v>
      </c>
      <c r="Q21" s="92">
        <f>SUM(Q6:Q20)</f>
        <v>0.0</v>
      </c>
      <c r="R21" s="92">
        <f>SUM(R6:R20)</f>
        <v>0.0</v>
      </c>
      <c r="S21" s="92">
        <f>SUM(S6:S20)</f>
        <v>0.0</v>
      </c>
      <c r="T21" s="92">
        <f>SUM(T6:T20)</f>
        <v>0.0</v>
      </c>
      <c r="U21" s="92">
        <f>SUM(U6:U20)</f>
        <v>0.0</v>
      </c>
      <c r="V21" s="92">
        <f>SUM(V6:V20)</f>
        <v>0.0</v>
      </c>
      <c r="W21" s="92">
        <f>SUM(W6:W20)</f>
        <v>0.0</v>
      </c>
      <c r="X21" s="92">
        <f>SUM(X6:X20)</f>
        <v>0.0</v>
      </c>
      <c r="Y21" s="92">
        <f>SUM(Y6:Y20)</f>
        <v>0.0</v>
      </c>
      <c r="AA21" s="81" t="s">
        <v>209</v>
      </c>
    </row>
    <row r="22" ht="21.75" customFormat="1" s="53">
      <c r="A22" s="88" t="s">
        <v>210</v>
      </c>
      <c r="B22" s="93">
        <f>'Profit Equation by Month'!B5</f>
        <v>150.0</v>
      </c>
      <c r="C22" s="94"/>
      <c r="D22" s="93">
        <f>'Profit Equation by Month'!C5</f>
        <v>165.0</v>
      </c>
      <c r="E22" s="94"/>
      <c r="F22" s="93">
        <f>'Profit Equation by Month'!D5</f>
        <v>180.0</v>
      </c>
      <c r="G22" s="94"/>
      <c r="H22" s="93">
        <f>'Profit Equation by Month'!E5</f>
        <v>195.0</v>
      </c>
      <c r="I22" s="94"/>
      <c r="J22" s="93">
        <f>'Profit Equation by Month'!F5</f>
        <v>210.0</v>
      </c>
      <c r="K22" s="94"/>
      <c r="L22" s="93">
        <f>'Profit Equation by Month'!G5</f>
        <v>225.0</v>
      </c>
      <c r="M22" s="94"/>
      <c r="N22" s="93">
        <f>'Profit Equation by Month'!H5</f>
        <v>240.0</v>
      </c>
      <c r="O22" s="94"/>
      <c r="P22" s="93">
        <f>'Profit Equation by Month'!I5</f>
        <v>255.0</v>
      </c>
      <c r="Q22" s="94"/>
      <c r="R22" s="93">
        <f>'Profit Equation by Month'!J5</f>
        <v>270.0</v>
      </c>
      <c r="S22" s="94"/>
      <c r="T22" s="93">
        <f>'Profit Equation by Month'!K5</f>
        <v>285.0</v>
      </c>
      <c r="U22" s="94"/>
      <c r="V22" s="93">
        <f>'Profit Equation by Month'!L5</f>
        <v>300.0</v>
      </c>
      <c r="W22" s="94"/>
      <c r="X22" s="93">
        <f>'Profit Equation by Month'!M5</f>
        <v>315.0</v>
      </c>
      <c r="Y22" s="94"/>
      <c r="AA22" s="81" t="s">
        <v>211</v>
      </c>
    </row>
    <row r="23" ht="21.75" customFormat="1" s="53">
      <c r="A23" s="88" t="s">
        <v>212</v>
      </c>
      <c r="B23" s="95">
        <f>B21-B22</f>
        <v>25.0</v>
      </c>
      <c r="C23" s="96">
        <f>C21-B22</f>
        <v>1.0</v>
      </c>
      <c r="D23" s="95">
        <f>D21-D22</f>
        <v>33.0</v>
      </c>
      <c r="E23" s="97">
        <f>E21-D22</f>
        <v>-165.0</v>
      </c>
      <c r="F23" s="98">
        <f>F21-F22</f>
        <v>-180.0</v>
      </c>
      <c r="G23" s="97">
        <f>G21-F22</f>
        <v>-180.0</v>
      </c>
      <c r="H23" s="98">
        <f>H21-H22</f>
        <v>-195.0</v>
      </c>
      <c r="I23" s="97">
        <f>I21-H22</f>
        <v>-195.0</v>
      </c>
      <c r="J23" s="98">
        <f>J21-J22</f>
        <v>-210.0</v>
      </c>
      <c r="K23" s="97">
        <f>K21-J22</f>
        <v>-210.0</v>
      </c>
      <c r="L23" s="98">
        <f>L21-L22</f>
        <v>-225.0</v>
      </c>
      <c r="M23" s="97">
        <f>M21-L22</f>
        <v>-225.0</v>
      </c>
      <c r="N23" s="98">
        <f>N21-N22</f>
        <v>-240.0</v>
      </c>
      <c r="O23" s="97">
        <f>O21-N22</f>
        <v>-240.0</v>
      </c>
      <c r="P23" s="98">
        <f>P21-P22</f>
        <v>-255.0</v>
      </c>
      <c r="Q23" s="97">
        <f>Q21-P22</f>
        <v>-255.0</v>
      </c>
      <c r="R23" s="98">
        <f>R21-R22</f>
        <v>-270.0</v>
      </c>
      <c r="S23" s="97">
        <f>S21-R22</f>
        <v>-270.0</v>
      </c>
      <c r="T23" s="98">
        <f>T21-T22</f>
        <v>-285.0</v>
      </c>
      <c r="U23" s="97">
        <f>U21-T22</f>
        <v>-285.0</v>
      </c>
      <c r="V23" s="98">
        <f>V21-V22</f>
        <v>-300.0</v>
      </c>
      <c r="W23" s="97">
        <f>W21-V22</f>
        <v>-300.0</v>
      </c>
      <c r="X23" s="98">
        <f>X21-X22</f>
        <v>-315.0</v>
      </c>
      <c r="Y23" s="97">
        <f>Y21-X22</f>
        <v>-315.0</v>
      </c>
      <c r="AA23" s="81" t="s">
        <v>213</v>
      </c>
    </row>
    <row r="24" customFormat="1" s="53">
      <c r="A24" s="63"/>
      <c r="B24" s="99"/>
      <c r="C24" s="99"/>
      <c r="D24" s="99"/>
      <c r="E24" s="100"/>
      <c r="F24" s="100"/>
      <c r="G24" s="100"/>
      <c r="H24" s="100"/>
      <c r="I24" s="100"/>
      <c r="J24" s="100"/>
      <c r="K24" s="100"/>
      <c r="L24" s="100"/>
      <c r="M24" s="100"/>
      <c r="N24" s="82"/>
      <c r="O24" s="100"/>
      <c r="P24" s="81"/>
      <c r="Q24" s="81"/>
      <c r="R24" s="81"/>
      <c r="S24" s="81"/>
      <c r="T24" s="81"/>
      <c r="U24" s="81"/>
      <c r="V24" s="81"/>
      <c r="W24" s="81"/>
      <c r="X24" s="81"/>
      <c r="Y24" s="81"/>
      <c r="AA24" s="81" t="s">
        <v>214</v>
      </c>
    </row>
    <row r="25" ht="21.0" customFormat="1" s="53">
      <c r="A25" s="89" t="s">
        <v>215</v>
      </c>
      <c r="B25" s="63" t="s">
        <v>216</v>
      </c>
      <c r="C25" s="63" t="s">
        <v>217</v>
      </c>
      <c r="D25" s="63" t="s">
        <v>218</v>
      </c>
      <c r="E25" s="63" t="s">
        <v>219</v>
      </c>
      <c r="F25" s="63" t="s">
        <v>220</v>
      </c>
      <c r="G25" s="63" t="s">
        <v>221</v>
      </c>
      <c r="H25" s="63" t="s">
        <v>222</v>
      </c>
      <c r="I25" s="63" t="s">
        <v>223</v>
      </c>
      <c r="J25" s="63" t="s">
        <v>224</v>
      </c>
      <c r="K25" s="63" t="s">
        <v>225</v>
      </c>
      <c r="L25" s="63" t="s">
        <v>226</v>
      </c>
      <c r="M25" s="63" t="s">
        <v>227</v>
      </c>
      <c r="N25" s="63" t="s">
        <v>228</v>
      </c>
      <c r="O25" s="63" t="s">
        <v>229</v>
      </c>
      <c r="P25" s="63" t="s">
        <v>230</v>
      </c>
      <c r="Q25" s="63" t="s">
        <v>231</v>
      </c>
      <c r="R25" s="63" t="s">
        <v>232</v>
      </c>
      <c r="S25" s="63" t="s">
        <v>233</v>
      </c>
      <c r="T25" s="63" t="s">
        <v>234</v>
      </c>
      <c r="U25" s="63" t="s">
        <v>235</v>
      </c>
      <c r="V25" s="63" t="s">
        <v>236</v>
      </c>
      <c r="W25" s="63" t="s">
        <v>237</v>
      </c>
      <c r="X25" s="63" t="s">
        <v>238</v>
      </c>
      <c r="Y25" s="63" t="s">
        <v>239</v>
      </c>
      <c r="Z25" s="57"/>
      <c r="AA25" s="81" t="s">
        <v>240</v>
      </c>
    </row>
    <row r="26" customFormat="1" s="53">
      <c r="A26" s="101" t="s">
        <f>A6</f>
        <v>241</v>
      </c>
      <c r="B26" s="102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57"/>
      <c r="AA26" s="81" t="s">
        <v>242</v>
      </c>
    </row>
    <row r="27" customFormat="1" s="53">
      <c r="A27" s="101" t="s">
        <f>A7</f>
        <v>243</v>
      </c>
      <c r="B27" s="102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57"/>
      <c r="AA27" s="81" t="s">
        <v>244</v>
      </c>
    </row>
    <row r="28" customFormat="1" s="53">
      <c r="A28" s="101" t="s">
        <f>A8</f>
        <v>245</v>
      </c>
      <c r="B28" s="102"/>
      <c r="C28" s="91"/>
      <c r="D28" s="91"/>
      <c r="E28" s="91"/>
      <c r="F28" s="91" t="s">
        <v>246</v>
      </c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57"/>
      <c r="AA28" s="81" t="s">
        <v>247</v>
      </c>
    </row>
    <row r="29" customFormat="1" s="53">
      <c r="A29" s="101" t="s">
        <f>A9</f>
        <v>248</v>
      </c>
      <c r="B29" s="102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57"/>
      <c r="AA29" s="81" t="s">
        <v>249</v>
      </c>
    </row>
    <row r="30" customFormat="1" s="53">
      <c r="A30" s="101" t="s">
        <f>A10</f>
        <v>250</v>
      </c>
      <c r="B30" s="102" t="s">
        <v>251</v>
      </c>
      <c r="C30" s="91"/>
      <c r="D30" s="91" t="s">
        <v>252</v>
      </c>
      <c r="E30" s="91"/>
      <c r="F30" s="91" t="s">
        <v>253</v>
      </c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57"/>
      <c r="AA30" s="81" t="s">
        <v>254</v>
      </c>
    </row>
    <row r="31" customFormat="1" s="53">
      <c r="A31" s="101" t="s">
        <f>A11</f>
        <v>255</v>
      </c>
      <c r="B31" s="102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57"/>
      <c r="AA31" s="81" t="s">
        <v>256</v>
      </c>
    </row>
    <row r="32" customFormat="1" s="53">
      <c r="A32" s="101" t="s">
        <f>A12</f>
        <v>257</v>
      </c>
      <c r="B32" s="102"/>
      <c r="C32" s="91"/>
      <c r="D32" s="91"/>
      <c r="E32" s="91"/>
      <c r="F32" s="91" t="s">
        <v>258</v>
      </c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57"/>
      <c r="AA32" s="81" t="s">
        <v>259</v>
      </c>
    </row>
    <row r="33" customFormat="1" s="53">
      <c r="A33" s="101" t="s">
        <f>A13</f>
        <v>260</v>
      </c>
      <c r="B33" s="102" t="s">
        <v>261</v>
      </c>
      <c r="C33" s="91"/>
      <c r="D33" s="91" t="s">
        <v>262</v>
      </c>
      <c r="E33" s="91"/>
      <c r="F33" s="91" t="s">
        <v>263</v>
      </c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57"/>
      <c r="AA33" s="81" t="s">
        <v>264</v>
      </c>
    </row>
    <row r="34" customFormat="1" s="53">
      <c r="A34" s="101" t="s">
        <f>A14</f>
        <v>265</v>
      </c>
      <c r="B34" s="102"/>
      <c r="C34" s="91"/>
      <c r="D34" s="91" t="s">
        <v>266</v>
      </c>
      <c r="E34" s="91"/>
      <c r="F34" s="91" t="s">
        <v>267</v>
      </c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57"/>
      <c r="AA34" s="81" t="s">
        <v>268</v>
      </c>
    </row>
    <row r="35" customFormat="1" s="53">
      <c r="A35" s="101" t="s">
        <f>A15</f>
        <v>269</v>
      </c>
      <c r="B35" s="102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57"/>
      <c r="AA35" s="81" t="s">
        <v>270</v>
      </c>
    </row>
    <row r="36" customFormat="1" s="53">
      <c r="A36" s="101" t="s">
        <f>A16</f>
        <v>271</v>
      </c>
      <c r="B36" s="102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57"/>
      <c r="AA36" s="81" t="s">
        <v>272</v>
      </c>
    </row>
    <row r="37" customFormat="1" s="53">
      <c r="A37" s="101" t="s">
        <f>A17</f>
        <v>273</v>
      </c>
      <c r="B37" s="102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57"/>
      <c r="AA37" s="81" t="s">
        <v>274</v>
      </c>
    </row>
    <row r="38" customFormat="1" s="53">
      <c r="A38" s="101">
        <f>A18</f>
      </c>
      <c r="B38" s="102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57"/>
      <c r="AA38" s="81" t="s">
        <v>275</v>
      </c>
    </row>
    <row r="39" customFormat="1" s="53">
      <c r="A39" s="101">
        <f>A19</f>
      </c>
      <c r="B39" s="102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57"/>
      <c r="AA39" s="81" t="s">
        <v>276</v>
      </c>
    </row>
    <row r="40" customFormat="1" s="53">
      <c r="A40" s="101">
        <f>A20</f>
      </c>
      <c r="B40" s="102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57"/>
      <c r="AA40" s="81" t="s">
        <v>277</v>
      </c>
    </row>
    <row r="41" ht="43.5" customFormat="1" s="53">
      <c r="A41" s="88" t="s">
        <v>278</v>
      </c>
      <c r="B41" s="103">
        <f>'Profit Equation by Month'!B9</f>
        <v>7.5</v>
      </c>
      <c r="C41" s="104">
        <v>8.0</v>
      </c>
      <c r="D41" s="103">
        <f>'Profit Equation by Month'!C9</f>
        <v>12.375</v>
      </c>
      <c r="E41" s="104">
        <v>13.0</v>
      </c>
      <c r="F41" s="103">
        <f>'Profit Equation by Month'!D9</f>
        <v>18.0</v>
      </c>
      <c r="G41" s="104">
        <v>20.0</v>
      </c>
      <c r="H41" s="103">
        <f>'Profit Equation by Month'!E9</f>
        <v>24.375</v>
      </c>
      <c r="I41" s="104">
        <v>25.0</v>
      </c>
      <c r="J41" s="103">
        <f>'Profit Equation by Month'!F9</f>
        <v>31.5</v>
      </c>
      <c r="K41" s="104">
        <v>30.0</v>
      </c>
      <c r="L41" s="103">
        <f>'Profit Equation by Month'!G9</f>
        <v>39.375</v>
      </c>
      <c r="M41" s="104">
        <v>40.0</v>
      </c>
      <c r="N41" s="103">
        <f>'Profit Equation by Month'!H9</f>
        <v>48.0</v>
      </c>
      <c r="O41" s="104">
        <v>50.0</v>
      </c>
      <c r="P41" s="103">
        <f>'Profit Equation by Month'!I9</f>
        <v>57.375</v>
      </c>
      <c r="Q41" s="104">
        <v>55.0</v>
      </c>
      <c r="R41" s="103">
        <f>'Profit Equation by Month'!J9</f>
        <v>67.5</v>
      </c>
      <c r="S41" s="104">
        <v>70.0</v>
      </c>
      <c r="T41" s="103">
        <f>'Profit Equation by Month'!K9</f>
        <v>78.375</v>
      </c>
      <c r="U41" s="104">
        <v>80.0</v>
      </c>
      <c r="V41" s="103">
        <f>'Profit Equation by Month'!L9</f>
        <v>90.0</v>
      </c>
      <c r="W41" s="104">
        <v>92.0</v>
      </c>
      <c r="X41" s="103">
        <f>'Profit Equation by Month'!M9</f>
        <v>102.375</v>
      </c>
      <c r="Y41" s="104">
        <v>100.0</v>
      </c>
      <c r="Z41" s="57"/>
      <c r="AA41" s="81" t="s">
        <v>279</v>
      </c>
    </row>
    <row r="42" ht="21.75" customFormat="1" s="53">
      <c r="A42" s="88" t="s">
        <v>280</v>
      </c>
      <c r="B42" s="105">
        <f>'Profit Equation by Month'!B7</f>
        <v>0.05</v>
      </c>
      <c r="C42" s="105">
        <f>C41/C21</f>
        <v>0.0529801324503311</v>
      </c>
      <c r="D42" s="105">
        <f>'Profit Equation by Month'!C7</f>
        <v>0.075</v>
      </c>
      <c r="E42" s="105" t="str">
        <f>E41/E21</f>
      </c>
      <c r="F42" s="105">
        <f>'Profit Equation by Month'!D7</f>
        <v>0.1</v>
      </c>
      <c r="G42" s="105" t="str">
        <f>G41/G21</f>
      </c>
      <c r="H42" s="105">
        <f>'Profit Equation by Month'!E7</f>
        <v>0.125</v>
      </c>
      <c r="I42" s="105" t="str">
        <f>I41/I21</f>
      </c>
      <c r="J42" s="105">
        <f>'Profit Equation by Month'!F7</f>
        <v>0.15</v>
      </c>
      <c r="K42" s="105" t="str">
        <f>K41/K21</f>
      </c>
      <c r="L42" s="105">
        <f>'Profit Equation by Month'!G7</f>
        <v>0.175</v>
      </c>
      <c r="M42" s="105" t="str">
        <f>M41/M21</f>
      </c>
      <c r="N42" s="105">
        <f>'Profit Equation by Month'!H7</f>
        <v>0.2</v>
      </c>
      <c r="O42" s="105" t="str">
        <f>O41/O21</f>
      </c>
      <c r="P42" s="105">
        <f>'Profit Equation by Month'!I7</f>
        <v>0.225</v>
      </c>
      <c r="Q42" s="105" t="str">
        <f>Q41/Q21</f>
      </c>
      <c r="R42" s="105">
        <f>'Profit Equation by Month'!J7</f>
        <v>0.25</v>
      </c>
      <c r="S42" s="105" t="str">
        <f>S41/S21</f>
      </c>
      <c r="T42" s="105">
        <f>'Profit Equation by Month'!K7</f>
        <v>0.275</v>
      </c>
      <c r="U42" s="105" t="str">
        <f>U41/U21</f>
      </c>
      <c r="V42" s="105">
        <f>'Profit Equation by Month'!L7</f>
        <v>0.3</v>
      </c>
      <c r="W42" s="105" t="str">
        <f>W41/W21</f>
      </c>
      <c r="X42" s="105">
        <f>'Profit Equation by Month'!M7</f>
        <v>0.325</v>
      </c>
      <c r="Y42" s="105" t="str">
        <f>Y41/Y21</f>
      </c>
      <c r="Z42" s="57"/>
      <c r="AA42" s="81" t="s">
        <v>281</v>
      </c>
    </row>
    <row r="43" customFormat="1" s="53">
      <c r="A43" s="80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57"/>
      <c r="AA43" s="81" t="s">
        <v>282</v>
      </c>
    </row>
    <row r="44" ht="21.0" customFormat="1" s="53">
      <c r="A44" s="89" t="s">
        <v>283</v>
      </c>
      <c r="B44" s="63" t="s">
        <v>284</v>
      </c>
      <c r="C44" s="63" t="s">
        <v>285</v>
      </c>
      <c r="D44" s="63" t="s">
        <v>286</v>
      </c>
      <c r="E44" s="63" t="s">
        <v>287</v>
      </c>
      <c r="F44" s="63" t="s">
        <v>288</v>
      </c>
      <c r="G44" s="63" t="s">
        <v>289</v>
      </c>
      <c r="H44" s="63" t="s">
        <v>290</v>
      </c>
      <c r="I44" s="63" t="s">
        <v>291</v>
      </c>
      <c r="J44" s="63" t="s">
        <v>292</v>
      </c>
      <c r="K44" s="63" t="s">
        <v>293</v>
      </c>
      <c r="L44" s="63" t="s">
        <v>294</v>
      </c>
      <c r="M44" s="63" t="s">
        <v>295</v>
      </c>
      <c r="N44" s="63" t="s">
        <v>296</v>
      </c>
      <c r="O44" s="63" t="s">
        <v>297</v>
      </c>
      <c r="P44" s="63" t="s">
        <v>298</v>
      </c>
      <c r="Q44" s="63" t="s">
        <v>299</v>
      </c>
      <c r="R44" s="63" t="s">
        <v>300</v>
      </c>
      <c r="S44" s="63" t="s">
        <v>301</v>
      </c>
      <c r="T44" s="63" t="s">
        <v>302</v>
      </c>
      <c r="U44" s="63" t="s">
        <v>303</v>
      </c>
      <c r="V44" s="63" t="s">
        <v>304</v>
      </c>
      <c r="W44" s="63" t="s">
        <v>305</v>
      </c>
      <c r="X44" s="63" t="s">
        <v>306</v>
      </c>
      <c r="Y44" s="63" t="s">
        <v>307</v>
      </c>
      <c r="AA44" s="81" t="s">
        <v>308</v>
      </c>
    </row>
    <row r="45" customFormat="1" s="53">
      <c r="A45" s="101" t="s">
        <f>A6</f>
        <v>309</v>
      </c>
      <c r="B45" s="102" t="s">
        <v>310</v>
      </c>
      <c r="C45" s="91"/>
      <c r="D45" s="91" t="s">
        <v>311</v>
      </c>
      <c r="E45" s="91"/>
      <c r="F45" s="91" t="s">
        <v>312</v>
      </c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AA45" s="81" t="s">
        <v>313</v>
      </c>
    </row>
    <row r="46" customFormat="1" s="53">
      <c r="A46" s="101" t="s">
        <f>A7</f>
        <v>314</v>
      </c>
      <c r="B46" s="102" t="s">
        <v>315</v>
      </c>
      <c r="C46" s="91"/>
      <c r="D46" s="91" t="s">
        <v>316</v>
      </c>
      <c r="E46" s="91"/>
      <c r="F46" s="91" t="s">
        <v>317</v>
      </c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AA46" s="81" t="s">
        <v>318</v>
      </c>
    </row>
    <row r="47" customFormat="1" s="53">
      <c r="A47" s="101" t="s">
        <f>A8</f>
        <v>319</v>
      </c>
      <c r="B47" s="102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AA47" s="81" t="s">
        <v>320</v>
      </c>
    </row>
    <row r="48" customFormat="1" s="53">
      <c r="A48" s="101" t="s">
        <f>A9</f>
        <v>321</v>
      </c>
      <c r="B48" s="102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AA48" s="81" t="s">
        <v>322</v>
      </c>
    </row>
    <row r="49" customFormat="1" s="53">
      <c r="A49" s="101" t="s">
        <f>A10</f>
        <v>323</v>
      </c>
      <c r="B49" s="102"/>
      <c r="C49" s="91"/>
      <c r="D49" s="91"/>
      <c r="E49" s="91"/>
      <c r="F49" s="91" t="s">
        <v>324</v>
      </c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AA49" s="81" t="s">
        <v>325</v>
      </c>
    </row>
    <row r="50" customFormat="1" s="53">
      <c r="A50" s="101" t="s">
        <f>A11</f>
        <v>326</v>
      </c>
      <c r="B50" s="102" t="s">
        <v>327</v>
      </c>
      <c r="C50" s="91"/>
      <c r="D50" s="91" t="s">
        <v>328</v>
      </c>
      <c r="E50" s="91"/>
      <c r="F50" s="91" t="s">
        <v>329</v>
      </c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AA50" s="81" t="s">
        <v>330</v>
      </c>
    </row>
    <row r="51" customFormat="1" s="53">
      <c r="A51" s="101" t="s">
        <f>A12</f>
        <v>331</v>
      </c>
      <c r="B51" s="102"/>
      <c r="C51" s="91"/>
      <c r="D51" s="91"/>
      <c r="E51" s="91"/>
      <c r="F51" s="91" t="s">
        <v>332</v>
      </c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AA51" s="81" t="s">
        <v>333</v>
      </c>
    </row>
    <row r="52" customFormat="1" s="53">
      <c r="A52" s="101" t="s">
        <f>A13</f>
        <v>334</v>
      </c>
      <c r="B52" s="102"/>
      <c r="C52" s="91"/>
      <c r="D52" s="91" t="s">
        <v>335</v>
      </c>
      <c r="E52" s="91"/>
      <c r="F52" s="91" t="s">
        <v>336</v>
      </c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AA52" s="81" t="s">
        <v>337</v>
      </c>
    </row>
    <row r="53" customFormat="1" s="53">
      <c r="A53" s="101" t="s">
        <f>A14</f>
        <v>338</v>
      </c>
      <c r="B53" s="102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AA53" s="81" t="s">
        <v>339</v>
      </c>
    </row>
    <row r="54" customFormat="1" s="53">
      <c r="A54" s="101" t="s">
        <f>A15</f>
        <v>340</v>
      </c>
      <c r="B54" s="102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AA54" s="81" t="s">
        <v>341</v>
      </c>
    </row>
    <row r="55" customFormat="1" s="53">
      <c r="A55" s="101" t="s">
        <f>A16</f>
        <v>342</v>
      </c>
      <c r="B55" s="102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AA55" s="81" t="s">
        <v>343</v>
      </c>
    </row>
    <row r="56" customFormat="1" s="53">
      <c r="A56" s="101" t="s">
        <f>A17</f>
        <v>344</v>
      </c>
      <c r="B56" s="102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AA56" s="81" t="s">
        <v>345</v>
      </c>
    </row>
    <row r="57" customFormat="1" s="53">
      <c r="A57" s="101">
        <f>A18</f>
      </c>
      <c r="B57" s="102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AA57" s="81" t="s">
        <v>346</v>
      </c>
    </row>
    <row r="58" customFormat="1" s="53">
      <c r="A58" s="101">
        <f>A19</f>
      </c>
      <c r="B58" s="102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AA58" s="81" t="s">
        <v>347</v>
      </c>
    </row>
    <row r="59" customFormat="1" s="53">
      <c r="A59" s="101">
        <f>A20</f>
      </c>
      <c r="B59" s="102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AA59" s="81" t="s">
        <v>348</v>
      </c>
    </row>
    <row r="60" ht="43.5" customFormat="1" s="53">
      <c r="A60" s="88" t="s">
        <v>349</v>
      </c>
      <c r="B60" s="103">
        <f>'Profit Equation by Month'!B15</f>
        <v>500.0</v>
      </c>
      <c r="C60" s="106">
        <v>500.0</v>
      </c>
      <c r="D60" s="103">
        <f>'Profit Equation by Month'!C15</f>
        <v>505.0</v>
      </c>
      <c r="E60" s="106"/>
      <c r="F60" s="103">
        <f>'Profit Equation by Month'!D15</f>
        <v>510.0</v>
      </c>
      <c r="G60" s="106"/>
      <c r="H60" s="103">
        <f>'Profit Equation by Month'!E15</f>
        <v>515.0</v>
      </c>
      <c r="I60" s="106"/>
      <c r="J60" s="103">
        <f>'Profit Equation by Month'!F15</f>
        <v>520.0</v>
      </c>
      <c r="K60" s="106"/>
      <c r="L60" s="103">
        <f>'Profit Equation by Month'!G15</f>
        <v>525.0</v>
      </c>
      <c r="M60" s="106"/>
      <c r="N60" s="103">
        <f>'Profit Equation by Month'!H15</f>
        <v>530.0</v>
      </c>
      <c r="O60" s="106"/>
      <c r="P60" s="103">
        <f>'Profit Equation by Month'!I15</f>
        <v>535.0</v>
      </c>
      <c r="Q60" s="106"/>
      <c r="R60" s="103">
        <f>'Profit Equation by Month'!J15</f>
        <v>540.0</v>
      </c>
      <c r="S60" s="106"/>
      <c r="T60" s="103">
        <f>'Profit Equation by Month'!K15</f>
        <v>545.0</v>
      </c>
      <c r="U60" s="106"/>
      <c r="V60" s="103">
        <f>'Profit Equation by Month'!L15</f>
        <v>550.0</v>
      </c>
      <c r="W60" s="106"/>
      <c r="X60" s="103">
        <f>'Profit Equation by Month'!M15</f>
        <v>555.0</v>
      </c>
      <c r="Y60" s="106"/>
      <c r="AA60" s="81" t="s">
        <v>350</v>
      </c>
    </row>
    <row r="61" customFormat="1" s="53">
      <c r="A61" s="80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80"/>
      <c r="Q61" s="80"/>
      <c r="R61" s="80"/>
      <c r="S61" s="80"/>
      <c r="T61" s="80"/>
      <c r="U61" s="80"/>
      <c r="V61" s="80"/>
      <c r="W61" s="80"/>
      <c r="X61" s="80"/>
      <c r="Y61" s="80"/>
      <c r="AA61" s="81" t="s">
        <v>351</v>
      </c>
    </row>
    <row r="62" customFormat="1" s="53">
      <c r="A62" s="80" t="s">
        <v>352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80"/>
      <c r="Q62" s="80"/>
      <c r="R62" s="80"/>
      <c r="S62" s="80"/>
      <c r="T62" s="80"/>
      <c r="U62" s="80"/>
      <c r="V62" s="80"/>
      <c r="W62" s="80"/>
      <c r="X62" s="80"/>
      <c r="Y62" s="80"/>
      <c r="AA62" s="81" t="s">
        <v>353</v>
      </c>
    </row>
    <row r="63" customFormat="1" s="53">
      <c r="A63" s="107" t="s">
        <v>354</v>
      </c>
      <c r="B63" s="67"/>
      <c r="C63" s="67"/>
      <c r="D63" s="67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1"/>
      <c r="Q63" s="81"/>
      <c r="R63" s="81"/>
      <c r="S63" s="81"/>
      <c r="T63" s="81"/>
      <c r="U63" s="81"/>
      <c r="V63" s="81"/>
      <c r="W63" s="81"/>
      <c r="X63" s="81"/>
      <c r="Y63" s="81"/>
      <c r="AA63" s="81" t="s">
        <v>355</v>
      </c>
    </row>
    <row r="64" customFormat="1" s="53">
      <c r="A64" s="80"/>
      <c r="B64" s="67"/>
      <c r="C64" s="67"/>
      <c r="D64" s="67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1"/>
      <c r="Q64" s="81"/>
      <c r="R64" s="81"/>
      <c r="S64" s="81"/>
      <c r="T64" s="81"/>
      <c r="U64" s="81"/>
      <c r="V64" s="81"/>
      <c r="W64" s="81"/>
      <c r="X64" s="81"/>
      <c r="Y64" s="81"/>
      <c r="AA64" s="81" t="s">
        <v>356</v>
      </c>
    </row>
    <row r="65" customFormat="1" s="53">
      <c r="A65" s="81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1"/>
      <c r="Q65" s="81"/>
      <c r="R65" s="81"/>
      <c r="S65" s="81"/>
      <c r="T65" s="81"/>
      <c r="U65" s="81"/>
      <c r="V65" s="81"/>
      <c r="W65" s="81"/>
      <c r="X65" s="81"/>
      <c r="Y65" s="81"/>
      <c r="AA65" s="81" t="s">
        <v>357</v>
      </c>
    </row>
    <row r="66" customFormat="1" s="53">
      <c r="A66" s="81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1"/>
      <c r="Q66" s="81"/>
      <c r="R66" s="81"/>
      <c r="S66" s="81"/>
      <c r="T66" s="81"/>
      <c r="U66" s="81"/>
      <c r="V66" s="81"/>
      <c r="W66" s="81"/>
      <c r="X66" s="81"/>
      <c r="Y66" s="81"/>
      <c r="AA66" s="81" t="s">
        <v>358</v>
      </c>
    </row>
    <row r="67" customFormat="1" s="53">
      <c r="A67" s="81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1"/>
      <c r="Q67" s="81"/>
      <c r="R67" s="81"/>
      <c r="S67" s="81"/>
      <c r="T67" s="81"/>
      <c r="U67" s="81"/>
      <c r="V67" s="81"/>
      <c r="W67" s="81"/>
      <c r="X67" s="81"/>
      <c r="Y67" s="81"/>
      <c r="AA67" s="81" t="s">
        <v>359</v>
      </c>
    </row>
    <row r="68" customFormat="1" s="53">
      <c r="A68" s="81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1"/>
      <c r="Q68" s="81"/>
      <c r="R68" s="81"/>
      <c r="S68" s="81"/>
      <c r="T68" s="81"/>
      <c r="U68" s="81"/>
      <c r="V68" s="81"/>
      <c r="W68" s="81"/>
      <c r="X68" s="81"/>
      <c r="Y68" s="81"/>
      <c r="AA68" s="81" t="s">
        <v>360</v>
      </c>
    </row>
    <row r="69" customFormat="1" s="53">
      <c r="A69" s="81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1"/>
      <c r="Q69" s="81"/>
      <c r="R69" s="81"/>
      <c r="S69" s="81"/>
      <c r="T69" s="81"/>
      <c r="U69" s="81"/>
      <c r="V69" s="81"/>
      <c r="W69" s="81"/>
      <c r="X69" s="81"/>
      <c r="Y69" s="81"/>
      <c r="AA69" s="81" t="s">
        <v>361</v>
      </c>
    </row>
    <row r="70" customFormat="1" s="53">
      <c r="A70" s="81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1"/>
      <c r="Q70" s="81"/>
      <c r="R70" s="81"/>
      <c r="S70" s="81"/>
      <c r="T70" s="81"/>
      <c r="U70" s="81"/>
      <c r="V70" s="81"/>
      <c r="W70" s="81"/>
      <c r="X70" s="81"/>
      <c r="Y70" s="81"/>
      <c r="AA70" s="81" t="s">
        <v>362</v>
      </c>
    </row>
    <row r="71" customFormat="1" s="53">
      <c r="A71" s="81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1"/>
      <c r="Q71" s="81"/>
      <c r="R71" s="81"/>
      <c r="S71" s="81"/>
      <c r="T71" s="81"/>
      <c r="U71" s="81"/>
      <c r="V71" s="81"/>
      <c r="W71" s="81"/>
      <c r="X71" s="81"/>
      <c r="Y71" s="81"/>
      <c r="AA71" s="81" t="s">
        <v>363</v>
      </c>
    </row>
    <row r="72" customFormat="1" s="53">
      <c r="A72" s="81"/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1"/>
      <c r="Q72" s="81"/>
      <c r="R72" s="81"/>
      <c r="S72" s="81"/>
      <c r="T72" s="81"/>
      <c r="U72" s="81"/>
      <c r="V72" s="81"/>
      <c r="W72" s="81"/>
      <c r="X72" s="81"/>
      <c r="Y72" s="81"/>
      <c r="AA72" s="81" t="s">
        <v>364</v>
      </c>
    </row>
    <row r="73" customFormat="1" s="53">
      <c r="A73" s="81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1"/>
      <c r="Q73" s="81"/>
      <c r="R73" s="81"/>
      <c r="S73" s="81"/>
      <c r="T73" s="81"/>
      <c r="U73" s="81"/>
      <c r="V73" s="81"/>
      <c r="W73" s="81"/>
      <c r="X73" s="81"/>
      <c r="Y73" s="81"/>
      <c r="AA73" s="81" t="s">
        <v>365</v>
      </c>
    </row>
    <row r="74" customFormat="1" s="53">
      <c r="A74" s="81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1"/>
      <c r="Q74" s="81"/>
      <c r="R74" s="81"/>
      <c r="S74" s="81"/>
      <c r="T74" s="81"/>
      <c r="U74" s="81"/>
      <c r="V74" s="81"/>
      <c r="W74" s="81"/>
      <c r="X74" s="81"/>
      <c r="Y74" s="81"/>
      <c r="AA74" s="81" t="s">
        <v>366</v>
      </c>
    </row>
    <row r="75" customFormat="1" s="53">
      <c r="A75" s="81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1"/>
      <c r="Q75" s="81"/>
      <c r="R75" s="81"/>
      <c r="S75" s="81"/>
      <c r="T75" s="81"/>
      <c r="U75" s="81"/>
      <c r="V75" s="81"/>
      <c r="W75" s="81"/>
      <c r="X75" s="81"/>
      <c r="Y75" s="81"/>
      <c r="AA75" s="81" t="s">
        <v>367</v>
      </c>
    </row>
    <row r="76" customFormat="1" s="53">
      <c r="A76" s="81"/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1"/>
      <c r="Q76" s="81"/>
      <c r="R76" s="81"/>
      <c r="S76" s="81"/>
      <c r="T76" s="81"/>
      <c r="U76" s="81"/>
      <c r="V76" s="81"/>
      <c r="W76" s="81"/>
      <c r="X76" s="81"/>
      <c r="Y76" s="81"/>
      <c r="AA76" s="81" t="s">
        <v>368</v>
      </c>
    </row>
    <row r="77" customFormat="1" s="53">
      <c r="A77" s="81"/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1"/>
      <c r="Q77" s="81"/>
      <c r="R77" s="81"/>
      <c r="S77" s="81"/>
      <c r="T77" s="81"/>
      <c r="U77" s="81"/>
      <c r="V77" s="81"/>
      <c r="W77" s="81"/>
      <c r="X77" s="81"/>
      <c r="Y77" s="81"/>
      <c r="AA77" s="81" t="s">
        <v>369</v>
      </c>
    </row>
    <row r="78" customFormat="1" s="53">
      <c r="A78" s="81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1"/>
      <c r="Q78" s="81"/>
      <c r="R78" s="81"/>
      <c r="S78" s="81"/>
      <c r="T78" s="81"/>
      <c r="U78" s="81"/>
      <c r="V78" s="81"/>
      <c r="W78" s="81"/>
      <c r="X78" s="81"/>
      <c r="Y78" s="81"/>
      <c r="AA78" s="81" t="s">
        <v>370</v>
      </c>
    </row>
    <row r="79" customFormat="1" s="53">
      <c r="A79" s="81"/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1"/>
      <c r="Q79" s="81"/>
      <c r="R79" s="81"/>
      <c r="S79" s="81"/>
      <c r="T79" s="81"/>
      <c r="U79" s="81"/>
      <c r="V79" s="81"/>
      <c r="W79" s="81"/>
      <c r="X79" s="81"/>
      <c r="Y79" s="81"/>
      <c r="AA79" s="81" t="s">
        <v>371</v>
      </c>
    </row>
    <row r="80" customFormat="1" s="53">
      <c r="A80" s="81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1"/>
      <c r="Q80" s="81"/>
      <c r="R80" s="81"/>
      <c r="S80" s="81"/>
      <c r="T80" s="81"/>
      <c r="U80" s="81"/>
      <c r="V80" s="81"/>
      <c r="W80" s="81"/>
      <c r="X80" s="81"/>
      <c r="Y80" s="81"/>
      <c r="AA80" s="81" t="s">
        <v>372</v>
      </c>
    </row>
    <row r="81" customFormat="1" s="53">
      <c r="A81" s="81"/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1"/>
      <c r="Q81" s="81"/>
      <c r="R81" s="81"/>
      <c r="S81" s="81"/>
      <c r="T81" s="81"/>
      <c r="U81" s="81"/>
      <c r="V81" s="81"/>
      <c r="W81" s="81"/>
      <c r="X81" s="81"/>
      <c r="Y81" s="81"/>
      <c r="AA81" s="81" t="s">
        <v>373</v>
      </c>
    </row>
    <row r="82" customFormat="1" s="53">
      <c r="A82" s="81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1"/>
      <c r="Q82" s="81"/>
      <c r="R82" s="81"/>
      <c r="S82" s="81"/>
      <c r="T82" s="81"/>
      <c r="U82" s="81"/>
      <c r="V82" s="81"/>
      <c r="W82" s="81"/>
      <c r="X82" s="81"/>
      <c r="Y82" s="81"/>
      <c r="AA82" s="81" t="s">
        <v>374</v>
      </c>
    </row>
    <row r="83" customFormat="1" s="53">
      <c r="A83" s="81"/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1"/>
      <c r="Q83" s="81"/>
      <c r="R83" s="81"/>
      <c r="S83" s="81"/>
      <c r="T83" s="81"/>
      <c r="U83" s="81"/>
      <c r="V83" s="81"/>
      <c r="W83" s="81"/>
      <c r="X83" s="81"/>
      <c r="Y83" s="81"/>
      <c r="AA83" s="81" t="s">
        <v>375</v>
      </c>
    </row>
    <row r="84" customFormat="1" s="53">
      <c r="A84" s="81"/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1"/>
      <c r="Q84" s="81"/>
      <c r="R84" s="81"/>
      <c r="S84" s="81"/>
      <c r="T84" s="81"/>
      <c r="U84" s="81"/>
      <c r="V84" s="81"/>
      <c r="W84" s="81"/>
      <c r="X84" s="81"/>
      <c r="Y84" s="81"/>
      <c r="AA84" s="81" t="s">
        <v>376</v>
      </c>
    </row>
    <row r="85" customFormat="1" s="53">
      <c r="A85" s="81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1"/>
      <c r="Q85" s="81"/>
      <c r="R85" s="81"/>
      <c r="S85" s="81"/>
      <c r="T85" s="81"/>
      <c r="U85" s="81"/>
      <c r="V85" s="81"/>
      <c r="W85" s="81"/>
      <c r="X85" s="81"/>
      <c r="Y85" s="81"/>
      <c r="AA85" s="81" t="s">
        <v>377</v>
      </c>
    </row>
    <row r="86" customFormat="1" s="53">
      <c r="A86" s="81"/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1"/>
      <c r="Q86" s="81"/>
      <c r="R86" s="81"/>
      <c r="S86" s="81"/>
      <c r="T86" s="81"/>
      <c r="U86" s="81"/>
      <c r="V86" s="81"/>
      <c r="W86" s="81"/>
      <c r="X86" s="81"/>
      <c r="Y86" s="81"/>
      <c r="AA86" s="81" t="s">
        <v>378</v>
      </c>
    </row>
    <row r="87" customFormat="1" s="53">
      <c r="A87" s="81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1"/>
      <c r="Q87" s="81"/>
      <c r="R87" s="81"/>
      <c r="S87" s="81"/>
      <c r="T87" s="81"/>
      <c r="U87" s="81"/>
      <c r="V87" s="81"/>
      <c r="W87" s="81"/>
      <c r="X87" s="81"/>
      <c r="Y87" s="81"/>
      <c r="AA87" s="81" t="s">
        <v>379</v>
      </c>
    </row>
    <row r="88" customFormat="1" s="53">
      <c r="A88" s="81"/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1"/>
      <c r="Q88" s="81"/>
      <c r="R88" s="81"/>
      <c r="S88" s="81"/>
      <c r="T88" s="81"/>
      <c r="U88" s="81"/>
      <c r="V88" s="81"/>
      <c r="W88" s="81"/>
      <c r="X88" s="81"/>
      <c r="Y88" s="81"/>
      <c r="AA88" s="81" t="s">
        <v>380</v>
      </c>
    </row>
    <row r="89" customFormat="1" s="53">
      <c r="A89" s="81"/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1"/>
      <c r="Q89" s="81"/>
      <c r="R89" s="81"/>
      <c r="S89" s="81"/>
      <c r="T89" s="81"/>
      <c r="U89" s="81"/>
      <c r="V89" s="81"/>
      <c r="W89" s="81"/>
      <c r="X89" s="81"/>
      <c r="Y89" s="81"/>
      <c r="AA89" s="81" t="s">
        <v>381</v>
      </c>
    </row>
    <row r="90" customFormat="1" s="53">
      <c r="A90" s="81"/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1"/>
      <c r="Q90" s="81"/>
      <c r="R90" s="81"/>
      <c r="S90" s="81"/>
      <c r="T90" s="81"/>
      <c r="U90" s="81"/>
      <c r="V90" s="81"/>
      <c r="W90" s="81"/>
      <c r="X90" s="81"/>
      <c r="Y90" s="81"/>
      <c r="AA90" s="81" t="s">
        <v>382</v>
      </c>
    </row>
    <row r="91" customFormat="1" s="53">
      <c r="A91" s="81"/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1"/>
      <c r="Q91" s="81"/>
      <c r="R91" s="81"/>
      <c r="S91" s="81"/>
      <c r="T91" s="81"/>
      <c r="U91" s="81"/>
      <c r="V91" s="81"/>
      <c r="W91" s="81"/>
      <c r="X91" s="81"/>
      <c r="Y91" s="81"/>
      <c r="AA91" s="81" t="s">
        <v>383</v>
      </c>
    </row>
    <row r="92" customFormat="1" s="53">
      <c r="A92" s="81"/>
      <c r="B92" s="82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1"/>
      <c r="Q92" s="81"/>
      <c r="R92" s="81"/>
      <c r="S92" s="81"/>
      <c r="T92" s="81"/>
      <c r="U92" s="81"/>
      <c r="V92" s="81"/>
      <c r="W92" s="81"/>
      <c r="X92" s="81"/>
      <c r="Y92" s="81"/>
      <c r="AA92" s="81" t="s">
        <v>384</v>
      </c>
    </row>
    <row r="93" customFormat="1" s="53">
      <c r="A93" s="81"/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1"/>
      <c r="Q93" s="81"/>
      <c r="R93" s="81"/>
      <c r="S93" s="81"/>
      <c r="T93" s="81"/>
      <c r="U93" s="81"/>
      <c r="V93" s="81"/>
      <c r="W93" s="81"/>
      <c r="X93" s="81"/>
      <c r="Y93" s="81"/>
      <c r="AA93" s="81" t="s">
        <v>385</v>
      </c>
    </row>
    <row r="94" customFormat="1" s="53">
      <c r="A94" s="81"/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1"/>
      <c r="Q94" s="81"/>
      <c r="R94" s="81"/>
      <c r="S94" s="81"/>
      <c r="T94" s="81"/>
      <c r="U94" s="81"/>
      <c r="V94" s="81"/>
      <c r="W94" s="81"/>
      <c r="X94" s="81"/>
      <c r="Y94" s="81"/>
      <c r="AA94" s="81" t="s">
        <v>386</v>
      </c>
    </row>
    <row r="95" customFormat="1" s="53">
      <c r="A95" s="81"/>
      <c r="B95" s="82"/>
      <c r="C95" s="82"/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81"/>
      <c r="Q95" s="81"/>
      <c r="R95" s="81"/>
      <c r="S95" s="81"/>
      <c r="T95" s="81"/>
      <c r="U95" s="81"/>
      <c r="V95" s="81"/>
      <c r="W95" s="81"/>
      <c r="X95" s="81"/>
      <c r="Y95" s="81"/>
      <c r="AA95" s="81" t="s">
        <v>387</v>
      </c>
    </row>
    <row r="96" customFormat="1" s="53">
      <c r="A96" s="81"/>
      <c r="B96" s="82"/>
      <c r="C96" s="82"/>
      <c r="D96" s="82"/>
      <c r="E96" s="82"/>
      <c r="F96" s="82"/>
      <c r="G96" s="82"/>
      <c r="H96" s="82"/>
      <c r="I96" s="82"/>
      <c r="J96" s="82"/>
      <c r="K96" s="82"/>
      <c r="L96" s="82"/>
      <c r="M96" s="82"/>
      <c r="N96" s="82"/>
      <c r="O96" s="82"/>
      <c r="P96" s="81"/>
      <c r="Q96" s="81"/>
      <c r="R96" s="81"/>
      <c r="S96" s="81"/>
      <c r="T96" s="81"/>
      <c r="U96" s="81"/>
      <c r="V96" s="81"/>
      <c r="W96" s="81"/>
      <c r="X96" s="81"/>
      <c r="Y96" s="81"/>
      <c r="AA96" s="81" t="s">
        <v>388</v>
      </c>
    </row>
    <row r="97" customFormat="1" s="53">
      <c r="A97" s="81"/>
      <c r="B97" s="82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1"/>
      <c r="Q97" s="81"/>
      <c r="R97" s="81"/>
      <c r="S97" s="81"/>
      <c r="T97" s="81"/>
      <c r="U97" s="81"/>
      <c r="V97" s="81"/>
      <c r="W97" s="81"/>
      <c r="X97" s="81"/>
      <c r="Y97" s="81"/>
      <c r="AA97" s="81" t="s">
        <v>389</v>
      </c>
    </row>
    <row r="98" customFormat="1" s="53">
      <c r="A98" s="81"/>
      <c r="B98" s="82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1"/>
      <c r="Q98" s="81"/>
      <c r="R98" s="81"/>
      <c r="S98" s="81"/>
      <c r="T98" s="81"/>
      <c r="U98" s="81"/>
      <c r="V98" s="81"/>
      <c r="W98" s="81"/>
      <c r="X98" s="81"/>
      <c r="Y98" s="81"/>
      <c r="AA98" s="81" t="s">
        <v>390</v>
      </c>
    </row>
    <row r="99" customFormat="1" s="53">
      <c r="A99" s="81"/>
      <c r="B99" s="82"/>
      <c r="C99" s="82"/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1"/>
      <c r="Q99" s="81"/>
      <c r="R99" s="81"/>
      <c r="S99" s="81"/>
      <c r="T99" s="81"/>
      <c r="U99" s="81"/>
      <c r="V99" s="81"/>
      <c r="W99" s="81"/>
      <c r="X99" s="81"/>
      <c r="Y99" s="81"/>
      <c r="AA99" s="81" t="s">
        <v>391</v>
      </c>
    </row>
    <row r="100" customFormat="1" s="53">
      <c r="A100" s="81"/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AA100" s="81" t="s">
        <v>392</v>
      </c>
    </row>
    <row r="101" customFormat="1" s="53">
      <c r="A101" s="81"/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AA101" s="81" t="s">
        <v>393</v>
      </c>
    </row>
    <row r="102" customFormat="1" s="53">
      <c r="A102" s="81"/>
      <c r="B102" s="82"/>
      <c r="C102" s="82"/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AA102" s="81" t="s">
        <v>394</v>
      </c>
    </row>
  </sheetData>
  <mergeCells count="26">
    <mergeCell ref="D3:E3"/>
    <mergeCell ref="B22:C22"/>
    <mergeCell ref="T22:U22"/>
    <mergeCell ref="L22:M22"/>
    <mergeCell ref="N22:O22"/>
    <mergeCell ref="H3:I3"/>
    <mergeCell ref="J22:K22"/>
    <mergeCell ref="H22:I22"/>
    <mergeCell ref="R3:S3"/>
    <mergeCell ref="V3:W3"/>
    <mergeCell ref="T3:U3"/>
    <mergeCell ref="V22:W22"/>
    <mergeCell ref="X22:Y22"/>
    <mergeCell ref="A1:Y1"/>
    <mergeCell ref="L3:M3"/>
    <mergeCell ref="Z1:Z65536"/>
    <mergeCell ref="J3:K3"/>
    <mergeCell ref="X3:Y3"/>
    <mergeCell ref="F22:G22"/>
    <mergeCell ref="P3:Q3"/>
    <mergeCell ref="R22:S22"/>
    <mergeCell ref="P22:Q22"/>
    <mergeCell ref="N3:O3"/>
    <mergeCell ref="F3:G3"/>
    <mergeCell ref="B3:C3"/>
    <mergeCell ref="D22:E2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customHeight="1"/>
  <cols>
    <col min="1" max="1" style="53" width="43.43"/>
    <col min="2" max="4" style="54" width="13.72"/>
    <col min="5" max="7" style="54" width="14.43"/>
    <col min="8" max="10" style="54" width="14.14"/>
    <col min="11" max="13" style="54" width="14.43"/>
    <col min="14" max="16" style="54" width="14.0"/>
    <col min="17" max="19" style="54" width="14.43"/>
    <col min="20" max="22" style="54" width="14.14"/>
    <col min="23" max="26" style="54" width="14.43"/>
    <col min="27" max="29" style="54" width="14.0"/>
    <col min="30" max="32" style="54" width="14.43"/>
    <col min="33" max="35" style="54" width="14.14"/>
    <col min="36" max="38" style="54" width="14.43"/>
    <col min="39" max="41" style="54" width="14.0"/>
    <col min="42" max="44" style="54" width="14.43"/>
    <col min="45" max="47" style="54" width="14.14"/>
    <col min="48" max="55" style="54" width="14.43"/>
    <col min="56" max="56" style="54" width="16.29"/>
    <col min="57" max="1024" style="53" width="9.86"/>
    <col min="1025" max="1025" width="11.43"/>
  </cols>
  <sheetData>
    <row r="1" customHeight="1" ht="48.0" customFormat="1" s="53">
      <c r="A1" s="108"/>
      <c r="B1" s="108" t="s">
        <v>395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</row>
    <row r="2" customHeight="1" ht="18.75"/>
    <row r="3" customHeight="1" ht="18.75" customFormat="1" s="53">
      <c r="A3" s="109" t="s">
        <v>396</v>
      </c>
      <c r="B3" s="63">
        <v>1.0</v>
      </c>
      <c r="C3" s="63">
        <v>2.0</v>
      </c>
      <c r="D3" s="63">
        <v>3.0</v>
      </c>
      <c r="E3" s="63">
        <v>4.0</v>
      </c>
      <c r="F3" s="63">
        <v>5.0</v>
      </c>
      <c r="G3" s="63">
        <v>6.0</v>
      </c>
      <c r="H3" s="63">
        <v>7.0</v>
      </c>
      <c r="I3" s="63">
        <v>8.0</v>
      </c>
      <c r="J3" s="63">
        <v>9.0</v>
      </c>
      <c r="K3" s="63">
        <v>10.0</v>
      </c>
      <c r="L3" s="63">
        <v>11.0</v>
      </c>
      <c r="M3" s="63">
        <v>12.0</v>
      </c>
      <c r="N3" s="63">
        <v>13.0</v>
      </c>
      <c r="O3" s="63">
        <v>14.0</v>
      </c>
      <c r="P3" s="63">
        <v>15.0</v>
      </c>
      <c r="Q3" s="63">
        <v>16.0</v>
      </c>
      <c r="R3" s="63">
        <v>17.0</v>
      </c>
      <c r="S3" s="63">
        <v>18.0</v>
      </c>
      <c r="T3" s="63">
        <v>19.0</v>
      </c>
      <c r="U3" s="63">
        <v>20.0</v>
      </c>
      <c r="V3" s="63">
        <v>21.0</v>
      </c>
      <c r="W3" s="63">
        <v>22.0</v>
      </c>
      <c r="X3" s="63">
        <v>23.0</v>
      </c>
      <c r="Y3" s="63">
        <v>24.0</v>
      </c>
      <c r="Z3" s="63">
        <v>25.0</v>
      </c>
      <c r="AA3" s="63">
        <v>26.0</v>
      </c>
      <c r="AB3" s="63">
        <v>27.0</v>
      </c>
      <c r="AC3" s="63">
        <v>28.0</v>
      </c>
      <c r="AD3" s="63">
        <v>29.0</v>
      </c>
      <c r="AE3" s="63">
        <v>30.0</v>
      </c>
      <c r="AF3" s="63">
        <v>31.0</v>
      </c>
      <c r="AG3" s="63">
        <v>32.0</v>
      </c>
      <c r="AH3" s="63">
        <v>33.0</v>
      </c>
      <c r="AI3" s="63">
        <v>34.0</v>
      </c>
      <c r="AJ3" s="63">
        <v>35.0</v>
      </c>
      <c r="AK3" s="63">
        <v>36.0</v>
      </c>
      <c r="AL3" s="63">
        <v>37.0</v>
      </c>
      <c r="AM3" s="63">
        <v>38.0</v>
      </c>
      <c r="AN3" s="63">
        <v>39.0</v>
      </c>
      <c r="AO3" s="63">
        <v>40.0</v>
      </c>
      <c r="AP3" s="63">
        <v>41.0</v>
      </c>
      <c r="AQ3" s="63">
        <v>42.0</v>
      </c>
      <c r="AR3" s="63">
        <v>43.0</v>
      </c>
      <c r="AS3" s="63">
        <v>44.0</v>
      </c>
      <c r="AT3" s="63">
        <v>45.0</v>
      </c>
      <c r="AU3" s="63">
        <v>46.0</v>
      </c>
      <c r="AV3" s="63">
        <v>47.0</v>
      </c>
      <c r="AW3" s="63">
        <v>48.0</v>
      </c>
      <c r="AX3" s="63">
        <v>49.0</v>
      </c>
      <c r="AY3" s="63">
        <v>50.0</v>
      </c>
      <c r="AZ3" s="63">
        <v>49.0</v>
      </c>
      <c r="BA3" s="63">
        <v>50.0</v>
      </c>
      <c r="BB3" s="63">
        <v>51.0</v>
      </c>
      <c r="BC3" s="63">
        <v>52.0</v>
      </c>
      <c r="BD3" s="63" t="s">
        <v>397</v>
      </c>
    </row>
    <row r="4" customHeight="1" ht="18.75" customFormat="1" s="53">
      <c r="A4" s="10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</row>
    <row r="5" customHeight="1" ht="18.75" customFormat="1" s="53">
      <c r="A5" s="110" t="s">
        <v>398</v>
      </c>
      <c r="B5" s="62">
        <v>45.0</v>
      </c>
      <c r="C5" s="62">
        <v>45.0</v>
      </c>
      <c r="D5" s="62">
        <v>25.0</v>
      </c>
      <c r="E5" s="62">
        <v>10.0</v>
      </c>
      <c r="F5" s="62">
        <v>10.0</v>
      </c>
      <c r="G5" s="62">
        <v>10.0</v>
      </c>
      <c r="H5" s="62">
        <v>10.0</v>
      </c>
      <c r="I5" s="62">
        <v>10.0</v>
      </c>
      <c r="J5" s="62">
        <v>10.0</v>
      </c>
      <c r="K5" s="62">
        <v>10.0</v>
      </c>
      <c r="L5" s="62">
        <v>10.0</v>
      </c>
      <c r="M5" s="62">
        <v>10.0</v>
      </c>
      <c r="N5" s="62">
        <v>10.0</v>
      </c>
      <c r="O5" s="62">
        <v>10.0</v>
      </c>
      <c r="P5" s="62">
        <v>10.0</v>
      </c>
      <c r="Q5" s="62">
        <v>10.0</v>
      </c>
      <c r="R5" s="62">
        <v>10.0</v>
      </c>
      <c r="S5" s="62">
        <v>10.0</v>
      </c>
      <c r="T5" s="62">
        <v>10.0</v>
      </c>
      <c r="U5" s="62">
        <v>10.0</v>
      </c>
      <c r="V5" s="62">
        <v>10.0</v>
      </c>
      <c r="W5" s="62">
        <v>10.0</v>
      </c>
      <c r="X5" s="62">
        <v>10.0</v>
      </c>
      <c r="Y5" s="62">
        <v>10.0</v>
      </c>
      <c r="Z5" s="62">
        <v>10.0</v>
      </c>
      <c r="AA5" s="62">
        <v>10.0</v>
      </c>
      <c r="AB5" s="62">
        <v>10.0</v>
      </c>
      <c r="AC5" s="62">
        <v>10.0</v>
      </c>
      <c r="AD5" s="62">
        <v>10.0</v>
      </c>
      <c r="AE5" s="62">
        <v>10.0</v>
      </c>
      <c r="AF5" s="62">
        <v>10.0</v>
      </c>
      <c r="AG5" s="62">
        <v>10.0</v>
      </c>
      <c r="AH5" s="62">
        <v>10.0</v>
      </c>
      <c r="AI5" s="62">
        <v>10.0</v>
      </c>
      <c r="AJ5" s="62">
        <v>10.0</v>
      </c>
      <c r="AK5" s="62">
        <v>10.0</v>
      </c>
      <c r="AL5" s="62">
        <v>10.0</v>
      </c>
      <c r="AM5" s="62">
        <v>10.0</v>
      </c>
      <c r="AN5" s="62">
        <v>10.0</v>
      </c>
      <c r="AO5" s="62">
        <v>10.0</v>
      </c>
      <c r="AP5" s="62">
        <v>10.0</v>
      </c>
      <c r="AQ5" s="62">
        <v>10.0</v>
      </c>
      <c r="AR5" s="62">
        <v>10.0</v>
      </c>
      <c r="AS5" s="62">
        <v>10.0</v>
      </c>
      <c r="AT5" s="62">
        <v>10.0</v>
      </c>
      <c r="AU5" s="62">
        <v>10.0</v>
      </c>
      <c r="AV5" s="62">
        <v>10.0</v>
      </c>
      <c r="AW5" s="62">
        <v>10.0</v>
      </c>
      <c r="AX5" s="62">
        <v>10.0</v>
      </c>
      <c r="AY5" s="62">
        <v>10.0</v>
      </c>
      <c r="AZ5" s="62">
        <v>10.0</v>
      </c>
      <c r="BA5" s="62">
        <v>10.0</v>
      </c>
      <c r="BB5" s="62">
        <v>10.0</v>
      </c>
      <c r="BC5" s="62">
        <v>10.0</v>
      </c>
      <c r="BD5" s="62">
        <f>SUM(B5:BC5)</f>
        <v>625.0</v>
      </c>
    </row>
    <row r="6" customHeight="1" ht="18.75" customFormat="1" s="53">
      <c r="A6" s="88" t="s">
        <v>399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</row>
    <row r="7" customHeight="1" ht="18.75" customFormat="1" s="53">
      <c r="A7" s="88" t="s">
        <v>400</v>
      </c>
      <c r="B7" s="111">
        <f>B9/B5</f>
        <v>0.0444444444444444</v>
      </c>
      <c r="C7" s="111">
        <f>C9/C5</f>
        <v>0.0444444444444444</v>
      </c>
      <c r="D7" s="111">
        <f>D9/D5</f>
        <v>0.08</v>
      </c>
      <c r="E7" s="111">
        <f>E9/E5</f>
        <v>0.3</v>
      </c>
      <c r="F7" s="111">
        <f>F9/F5</f>
        <v>0.3</v>
      </c>
      <c r="G7" s="111">
        <f>G9/G5</f>
        <v>0.3</v>
      </c>
      <c r="H7" s="111">
        <f>H9/H5</f>
        <v>0.4</v>
      </c>
      <c r="I7" s="111">
        <f>I9/I5</f>
        <v>0.4</v>
      </c>
      <c r="J7" s="111">
        <f>J9/J5</f>
        <v>0.4</v>
      </c>
      <c r="K7" s="111">
        <f>K9/K5</f>
        <v>0.5</v>
      </c>
      <c r="L7" s="111">
        <f>L9/L5</f>
        <v>0.5</v>
      </c>
      <c r="M7" s="111">
        <f>M9/M5</f>
        <v>0.5</v>
      </c>
      <c r="N7" s="111">
        <f>N9/N5</f>
        <v>0.2</v>
      </c>
      <c r="O7" s="111">
        <f>O9/O5</f>
        <v>0.2</v>
      </c>
      <c r="P7" s="111">
        <f>P9/P5</f>
        <v>0.2</v>
      </c>
      <c r="Q7" s="111">
        <f>Q9/Q5</f>
        <v>0.3</v>
      </c>
      <c r="R7" s="111">
        <f>R9/R5</f>
        <v>0.3</v>
      </c>
      <c r="S7" s="111">
        <f>S9/S5</f>
        <v>0.3</v>
      </c>
      <c r="T7" s="111">
        <f>T9/T5</f>
        <v>0.4</v>
      </c>
      <c r="U7" s="111">
        <f>U9/U5</f>
        <v>0.4</v>
      </c>
      <c r="V7" s="111">
        <f>V9/V5</f>
        <v>0.4</v>
      </c>
      <c r="W7" s="111">
        <f>W9/W5</f>
        <v>0.5</v>
      </c>
      <c r="X7" s="111">
        <f>X9/X5</f>
        <v>0.5</v>
      </c>
      <c r="Y7" s="111">
        <f>Y9/Y5</f>
        <v>0.5</v>
      </c>
      <c r="Z7" s="111">
        <f>Z9/Z5</f>
        <v>0.5</v>
      </c>
      <c r="AA7" s="111">
        <f>AA9/AA5</f>
        <v>0.2</v>
      </c>
      <c r="AB7" s="111">
        <f>AB9/AB5</f>
        <v>0.2</v>
      </c>
      <c r="AC7" s="111">
        <f>AC9/AC5</f>
        <v>0.2</v>
      </c>
      <c r="AD7" s="111">
        <f>AD9/AD5</f>
        <v>0.3</v>
      </c>
      <c r="AE7" s="111">
        <f>AE9/AE5</f>
        <v>0.3</v>
      </c>
      <c r="AF7" s="111">
        <f>AF9/AF5</f>
        <v>0.3</v>
      </c>
      <c r="AG7" s="111">
        <f>AG9/AG5</f>
        <v>0.4</v>
      </c>
      <c r="AH7" s="111">
        <f>AH9/AH5</f>
        <v>0.4</v>
      </c>
      <c r="AI7" s="111">
        <f>AI9/AI5</f>
        <v>0.4</v>
      </c>
      <c r="AJ7" s="111">
        <f>AJ9/AJ5</f>
        <v>0.5</v>
      </c>
      <c r="AK7" s="111">
        <f>AK9/AK5</f>
        <v>0.5</v>
      </c>
      <c r="AL7" s="111">
        <f>AL9/AL5</f>
        <v>0.5</v>
      </c>
      <c r="AM7" s="111">
        <f>AM9/AM5</f>
        <v>0.2</v>
      </c>
      <c r="AN7" s="111">
        <f>AN9/AN5</f>
        <v>0.2</v>
      </c>
      <c r="AO7" s="111">
        <f>AO9/AO5</f>
        <v>0.2</v>
      </c>
      <c r="AP7" s="111">
        <f>AP9/AP5</f>
        <v>0.3</v>
      </c>
      <c r="AQ7" s="111">
        <f>AQ9/AQ5</f>
        <v>0.3</v>
      </c>
      <c r="AR7" s="111">
        <f>AR9/AR5</f>
        <v>0.3</v>
      </c>
      <c r="AS7" s="111">
        <f>AS9/AS5</f>
        <v>0.4</v>
      </c>
      <c r="AT7" s="111">
        <f>AT9/AT5</f>
        <v>0.4</v>
      </c>
      <c r="AU7" s="111">
        <f>AU9/AU5</f>
        <v>0.4</v>
      </c>
      <c r="AV7" s="111">
        <f>AV9/AV5</f>
        <v>0.5</v>
      </c>
      <c r="AW7" s="111">
        <f>AW9/AW5</f>
        <v>0.5</v>
      </c>
      <c r="AX7" s="111">
        <f>AX9/AX5</f>
        <v>0.5</v>
      </c>
      <c r="AY7" s="111">
        <f>AY9/AY5</f>
        <v>0.5</v>
      </c>
      <c r="AZ7" s="111">
        <f>AZ9/AZ5</f>
        <v>0.5</v>
      </c>
      <c r="BA7" s="111">
        <f>BA9/BA5</f>
        <v>0.5</v>
      </c>
      <c r="BB7" s="111">
        <f>BB9/BB5</f>
        <v>0.5</v>
      </c>
      <c r="BC7" s="111">
        <f>BC9/BC5</f>
        <v>0.5</v>
      </c>
      <c r="BD7" s="111">
        <f>AVERAGE(B7:BC7)</f>
        <v>0.358683127572017</v>
      </c>
    </row>
    <row r="8" customHeight="1" ht="18.75" customFormat="1" s="53">
      <c r="A8" s="88" t="s">
        <v>401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</row>
    <row r="9" customHeight="1" ht="18.75" customFormat="1" s="114">
      <c r="A9" s="110" t="s">
        <v>402</v>
      </c>
      <c r="B9" s="112">
        <v>2.0</v>
      </c>
      <c r="C9" s="113">
        <v>2.0</v>
      </c>
      <c r="D9" s="113">
        <v>2.0</v>
      </c>
      <c r="E9" s="113">
        <v>3.0</v>
      </c>
      <c r="F9" s="113">
        <v>3.0</v>
      </c>
      <c r="G9" s="113">
        <v>3.0</v>
      </c>
      <c r="H9" s="113">
        <v>4.0</v>
      </c>
      <c r="I9" s="113">
        <v>4.0</v>
      </c>
      <c r="J9" s="113">
        <v>4.0</v>
      </c>
      <c r="K9" s="113">
        <v>5.0</v>
      </c>
      <c r="L9" s="113">
        <v>5.0</v>
      </c>
      <c r="M9" s="113">
        <v>5.0</v>
      </c>
      <c r="N9" s="113">
        <v>2.0</v>
      </c>
      <c r="O9" s="113">
        <v>2.0</v>
      </c>
      <c r="P9" s="113">
        <v>2.0</v>
      </c>
      <c r="Q9" s="113">
        <v>3.0</v>
      </c>
      <c r="R9" s="113">
        <v>3.0</v>
      </c>
      <c r="S9" s="113">
        <v>3.0</v>
      </c>
      <c r="T9" s="113">
        <v>4.0</v>
      </c>
      <c r="U9" s="113">
        <v>4.0</v>
      </c>
      <c r="V9" s="113">
        <v>4.0</v>
      </c>
      <c r="W9" s="113">
        <v>5.0</v>
      </c>
      <c r="X9" s="113">
        <v>5.0</v>
      </c>
      <c r="Y9" s="113">
        <v>5.0</v>
      </c>
      <c r="Z9" s="113">
        <v>5.0</v>
      </c>
      <c r="AA9" s="113">
        <v>2.0</v>
      </c>
      <c r="AB9" s="113">
        <v>2.0</v>
      </c>
      <c r="AC9" s="113">
        <v>2.0</v>
      </c>
      <c r="AD9" s="113">
        <v>3.0</v>
      </c>
      <c r="AE9" s="113">
        <v>3.0</v>
      </c>
      <c r="AF9" s="113">
        <v>3.0</v>
      </c>
      <c r="AG9" s="113">
        <v>4.0</v>
      </c>
      <c r="AH9" s="113">
        <v>4.0</v>
      </c>
      <c r="AI9" s="113">
        <v>4.0</v>
      </c>
      <c r="AJ9" s="113">
        <v>5.0</v>
      </c>
      <c r="AK9" s="113">
        <v>5.0</v>
      </c>
      <c r="AL9" s="113">
        <v>5.0</v>
      </c>
      <c r="AM9" s="113">
        <v>2.0</v>
      </c>
      <c r="AN9" s="113">
        <v>2.0</v>
      </c>
      <c r="AO9" s="113">
        <v>2.0</v>
      </c>
      <c r="AP9" s="113">
        <v>3.0</v>
      </c>
      <c r="AQ9" s="113">
        <v>3.0</v>
      </c>
      <c r="AR9" s="113">
        <v>3.0</v>
      </c>
      <c r="AS9" s="113">
        <v>4.0</v>
      </c>
      <c r="AT9" s="113">
        <v>4.0</v>
      </c>
      <c r="AU9" s="113">
        <v>4.0</v>
      </c>
      <c r="AV9" s="113">
        <v>5.0</v>
      </c>
      <c r="AW9" s="113">
        <v>5.0</v>
      </c>
      <c r="AX9" s="113">
        <v>5.0</v>
      </c>
      <c r="AY9" s="113">
        <v>5.0</v>
      </c>
      <c r="AZ9" s="113">
        <v>5.0</v>
      </c>
      <c r="BA9" s="113">
        <v>5.0</v>
      </c>
      <c r="BB9" s="113">
        <v>5.0</v>
      </c>
      <c r="BC9" s="113">
        <v>5.0</v>
      </c>
      <c r="BD9" s="113">
        <f>SUM(B9:BC9)</f>
        <v>198.0</v>
      </c>
    </row>
    <row r="10" customHeight="1" ht="18.75" customFormat="1" s="53">
      <c r="A10" s="88" t="s">
        <v>403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</row>
    <row r="11" customHeight="1" ht="18.75" customFormat="1" s="53">
      <c r="A11" s="88" t="s">
        <v>404</v>
      </c>
      <c r="B11" s="46">
        <f>B13/B9</f>
        <v>9000.0</v>
      </c>
      <c r="C11" s="46">
        <f>C13/C9</f>
        <v>9000.0</v>
      </c>
      <c r="D11" s="46">
        <f>D13/D9</f>
        <v>9000.0</v>
      </c>
      <c r="E11" s="46">
        <f>E13/E9</f>
        <v>6666.66666666667</v>
      </c>
      <c r="F11" s="46">
        <f>F13/F9</f>
        <v>6666.66666666667</v>
      </c>
      <c r="G11" s="46">
        <f>G13/G9</f>
        <v>6666.66666666667</v>
      </c>
      <c r="H11" s="46">
        <f>H13/H9</f>
        <v>5500.0</v>
      </c>
      <c r="I11" s="46">
        <f>I13/I9</f>
        <v>5500.0</v>
      </c>
      <c r="J11" s="46">
        <f>J13/J9</f>
        <v>5500.0</v>
      </c>
      <c r="K11" s="46">
        <f>K13/K9</f>
        <v>4800.0</v>
      </c>
      <c r="L11" s="46">
        <f>L13/L9</f>
        <v>4800.0</v>
      </c>
      <c r="M11" s="46">
        <f>M13/M9</f>
        <v>4800.0</v>
      </c>
      <c r="N11" s="46">
        <f>N13/N9</f>
        <v>9000.0</v>
      </c>
      <c r="O11" s="46">
        <f>O13/O9</f>
        <v>9000.0</v>
      </c>
      <c r="P11" s="46">
        <f>P13/P9</f>
        <v>9000.0</v>
      </c>
      <c r="Q11" s="46">
        <f>Q13/Q9</f>
        <v>6666.66666666667</v>
      </c>
      <c r="R11" s="46">
        <f>R13/R9</f>
        <v>6666.66666666667</v>
      </c>
      <c r="S11" s="46">
        <f>S13/S9</f>
        <v>6666.66666666667</v>
      </c>
      <c r="T11" s="46">
        <f>T13/T9</f>
        <v>5500.0</v>
      </c>
      <c r="U11" s="46">
        <f>U13/U9</f>
        <v>5500.0</v>
      </c>
      <c r="V11" s="46">
        <f>V13/V9</f>
        <v>5500.0</v>
      </c>
      <c r="W11" s="46">
        <f>W13/W9</f>
        <v>4800.0</v>
      </c>
      <c r="X11" s="46">
        <f>X13/X9</f>
        <v>4800.0</v>
      </c>
      <c r="Y11" s="46">
        <f>Y13/Y9</f>
        <v>4800.0</v>
      </c>
      <c r="Z11" s="46">
        <f>Z13/Z9</f>
        <v>4800.0</v>
      </c>
      <c r="AA11" s="46">
        <f>AA13/AA9</f>
        <v>9000.0</v>
      </c>
      <c r="AB11" s="46">
        <f>AB13/AB9</f>
        <v>9000.0</v>
      </c>
      <c r="AC11" s="46">
        <f>AC13/AC9</f>
        <v>9000.0</v>
      </c>
      <c r="AD11" s="46">
        <f>AD13/AD9</f>
        <v>6666.66666666667</v>
      </c>
      <c r="AE11" s="46">
        <f>AE13/AE9</f>
        <v>6666.66666666667</v>
      </c>
      <c r="AF11" s="46">
        <f>AF13/AF9</f>
        <v>6666.66666666667</v>
      </c>
      <c r="AG11" s="46">
        <f>AG13/AG9</f>
        <v>5500.0</v>
      </c>
      <c r="AH11" s="46">
        <f>AH13/AH9</f>
        <v>5500.0</v>
      </c>
      <c r="AI11" s="46">
        <f>AI13/AI9</f>
        <v>5500.0</v>
      </c>
      <c r="AJ11" s="46">
        <f>AJ13/AJ9</f>
        <v>4800.0</v>
      </c>
      <c r="AK11" s="46">
        <f>AK13/AK9</f>
        <v>4800.0</v>
      </c>
      <c r="AL11" s="46">
        <f>AL13/AL9</f>
        <v>4800.0</v>
      </c>
      <c r="AM11" s="46">
        <f>AM13/AM9</f>
        <v>9000.0</v>
      </c>
      <c r="AN11" s="46">
        <f>AN13/AN9</f>
        <v>9000.0</v>
      </c>
      <c r="AO11" s="46">
        <f>AO13/AO9</f>
        <v>9000.0</v>
      </c>
      <c r="AP11" s="46">
        <f>AP13/AP9</f>
        <v>6666.66666666667</v>
      </c>
      <c r="AQ11" s="46">
        <f>AQ13/AQ9</f>
        <v>6666.66666666667</v>
      </c>
      <c r="AR11" s="46">
        <f>AR13/AR9</f>
        <v>6666.66666666667</v>
      </c>
      <c r="AS11" s="46">
        <f>AS13/AS9</f>
        <v>5500.0</v>
      </c>
      <c r="AT11" s="46">
        <f>AT13/AT9</f>
        <v>5500.0</v>
      </c>
      <c r="AU11" s="46">
        <f>AU13/AU9</f>
        <v>5500.0</v>
      </c>
      <c r="AV11" s="46">
        <f>AV13/AV9</f>
        <v>4800.0</v>
      </c>
      <c r="AW11" s="46">
        <f>AW13/AW9</f>
        <v>4800.0</v>
      </c>
      <c r="AX11" s="46">
        <f>AX13/AX9</f>
        <v>4800.0</v>
      </c>
      <c r="AY11" s="46">
        <f>AY13/AY9</f>
        <v>4800.0</v>
      </c>
      <c r="AZ11" s="46">
        <f>AZ13/AZ9</f>
        <v>4800.0</v>
      </c>
      <c r="BA11" s="46">
        <f>BA13/BA9</f>
        <v>4800.0</v>
      </c>
      <c r="BB11" s="46">
        <f>BB13/BB9</f>
        <v>4800.0</v>
      </c>
      <c r="BC11" s="46">
        <f>BC13/BC9</f>
        <v>4800.0</v>
      </c>
      <c r="BD11" s="46">
        <f>AVERAGE(B11:BC11)</f>
        <v>6303.7037037037</v>
      </c>
    </row>
    <row r="12" customHeight="1" ht="18.75" customFormat="1" s="53">
      <c r="A12" s="88" t="s">
        <v>405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</row>
    <row r="13" customHeight="1" ht="18.75" customFormat="1" s="116">
      <c r="A13" s="110" t="s">
        <v>406</v>
      </c>
      <c r="B13" s="115">
        <v>18000.0</v>
      </c>
      <c r="C13" s="49">
        <v>18000.0</v>
      </c>
      <c r="D13" s="49">
        <v>18000.0</v>
      </c>
      <c r="E13" s="49">
        <v>20000.0</v>
      </c>
      <c r="F13" s="49">
        <v>20000.0</v>
      </c>
      <c r="G13" s="49">
        <v>20000.0</v>
      </c>
      <c r="H13" s="49">
        <v>22000.0</v>
      </c>
      <c r="I13" s="49">
        <v>22000.0</v>
      </c>
      <c r="J13" s="49">
        <v>22000.0</v>
      </c>
      <c r="K13" s="49">
        <v>24000.0</v>
      </c>
      <c r="L13" s="49">
        <v>24000.0</v>
      </c>
      <c r="M13" s="49">
        <v>24000.0</v>
      </c>
      <c r="N13" s="49">
        <v>18000.0</v>
      </c>
      <c r="O13" s="49">
        <v>18000.0</v>
      </c>
      <c r="P13" s="49">
        <v>18000.0</v>
      </c>
      <c r="Q13" s="49">
        <v>20000.0</v>
      </c>
      <c r="R13" s="49">
        <v>20000.0</v>
      </c>
      <c r="S13" s="49">
        <v>20000.0</v>
      </c>
      <c r="T13" s="49">
        <v>22000.0</v>
      </c>
      <c r="U13" s="49">
        <v>22000.0</v>
      </c>
      <c r="V13" s="49">
        <v>22000.0</v>
      </c>
      <c r="W13" s="49">
        <v>24000.0</v>
      </c>
      <c r="X13" s="49">
        <v>24000.0</v>
      </c>
      <c r="Y13" s="49">
        <v>24000.0</v>
      </c>
      <c r="Z13" s="49">
        <v>24000.0</v>
      </c>
      <c r="AA13" s="49">
        <v>18000.0</v>
      </c>
      <c r="AB13" s="49">
        <v>18000.0</v>
      </c>
      <c r="AC13" s="49">
        <v>18000.0</v>
      </c>
      <c r="AD13" s="49">
        <v>20000.0</v>
      </c>
      <c r="AE13" s="49">
        <v>20000.0</v>
      </c>
      <c r="AF13" s="49">
        <v>20000.0</v>
      </c>
      <c r="AG13" s="49">
        <v>22000.0</v>
      </c>
      <c r="AH13" s="49">
        <v>22000.0</v>
      </c>
      <c r="AI13" s="49">
        <v>22000.0</v>
      </c>
      <c r="AJ13" s="49">
        <v>24000.0</v>
      </c>
      <c r="AK13" s="49">
        <v>24000.0</v>
      </c>
      <c r="AL13" s="49">
        <v>24000.0</v>
      </c>
      <c r="AM13" s="49">
        <v>18000.0</v>
      </c>
      <c r="AN13" s="49">
        <v>18000.0</v>
      </c>
      <c r="AO13" s="49">
        <v>18000.0</v>
      </c>
      <c r="AP13" s="49">
        <v>20000.0</v>
      </c>
      <c r="AQ13" s="49">
        <v>20000.0</v>
      </c>
      <c r="AR13" s="49">
        <v>20000.0</v>
      </c>
      <c r="AS13" s="49">
        <v>22000.0</v>
      </c>
      <c r="AT13" s="49">
        <v>22000.0</v>
      </c>
      <c r="AU13" s="49">
        <v>22000.0</v>
      </c>
      <c r="AV13" s="49">
        <v>24000.0</v>
      </c>
      <c r="AW13" s="49">
        <v>24000.0</v>
      </c>
      <c r="AX13" s="49">
        <v>24000.0</v>
      </c>
      <c r="AY13" s="49">
        <v>24000.0</v>
      </c>
      <c r="AZ13" s="49">
        <v>24000.0</v>
      </c>
      <c r="BA13" s="49">
        <v>24000.0</v>
      </c>
      <c r="BB13" s="49">
        <v>24000.0</v>
      </c>
      <c r="BC13" s="49">
        <v>24000.0</v>
      </c>
      <c r="BD13" s="49">
        <f>SUM(B13:BC13)</f>
        <v>1152000.0</v>
      </c>
    </row>
    <row r="14" customHeight="1" ht="18.75" customFormat="1" s="54">
      <c r="A14" s="88" t="s">
        <v>407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</row>
    <row r="15" customHeight="1" ht="18.75" customFormat="1" s="116">
      <c r="A15" s="110" t="s">
        <v>408</v>
      </c>
      <c r="B15" s="117">
        <v>0.1</v>
      </c>
      <c r="C15" s="69">
        <v>0.1</v>
      </c>
      <c r="D15" s="69">
        <v>0.1</v>
      </c>
      <c r="E15" s="69">
        <v>0.1</v>
      </c>
      <c r="F15" s="69">
        <v>0.1</v>
      </c>
      <c r="G15" s="69">
        <v>0.1</v>
      </c>
      <c r="H15" s="69">
        <v>0.1</v>
      </c>
      <c r="I15" s="69">
        <v>0.1</v>
      </c>
      <c r="J15" s="69">
        <v>0.1</v>
      </c>
      <c r="K15" s="69">
        <v>0.1</v>
      </c>
      <c r="L15" s="69">
        <v>0.1</v>
      </c>
      <c r="M15" s="69">
        <v>0.1</v>
      </c>
      <c r="N15" s="69">
        <v>0.1</v>
      </c>
      <c r="O15" s="69">
        <v>0.1</v>
      </c>
      <c r="P15" s="69">
        <v>0.1</v>
      </c>
      <c r="Q15" s="69">
        <v>0.1</v>
      </c>
      <c r="R15" s="69">
        <v>0.1</v>
      </c>
      <c r="S15" s="69">
        <v>0.1</v>
      </c>
      <c r="T15" s="69">
        <v>0.1</v>
      </c>
      <c r="U15" s="69">
        <v>0.1</v>
      </c>
      <c r="V15" s="69">
        <v>0.1</v>
      </c>
      <c r="W15" s="69">
        <v>0.1</v>
      </c>
      <c r="X15" s="69">
        <v>0.1</v>
      </c>
      <c r="Y15" s="69">
        <v>0.1</v>
      </c>
      <c r="Z15" s="69">
        <v>0.1</v>
      </c>
      <c r="AA15" s="69">
        <v>0.1</v>
      </c>
      <c r="AB15" s="69">
        <v>0.1</v>
      </c>
      <c r="AC15" s="69">
        <v>0.1</v>
      </c>
      <c r="AD15" s="69">
        <v>0.1</v>
      </c>
      <c r="AE15" s="69">
        <v>0.1</v>
      </c>
      <c r="AF15" s="69">
        <v>0.1</v>
      </c>
      <c r="AG15" s="69">
        <v>0.1</v>
      </c>
      <c r="AH15" s="69">
        <v>0.1</v>
      </c>
      <c r="AI15" s="69">
        <v>0.1</v>
      </c>
      <c r="AJ15" s="69">
        <v>0.1</v>
      </c>
      <c r="AK15" s="69">
        <v>0.1</v>
      </c>
      <c r="AL15" s="69">
        <v>0.1</v>
      </c>
      <c r="AM15" s="69">
        <v>0.1</v>
      </c>
      <c r="AN15" s="69">
        <v>0.1</v>
      </c>
      <c r="AO15" s="69">
        <v>0.1</v>
      </c>
      <c r="AP15" s="69">
        <v>0.1</v>
      </c>
      <c r="AQ15" s="69">
        <v>0.1</v>
      </c>
      <c r="AR15" s="69">
        <v>0.1</v>
      </c>
      <c r="AS15" s="69">
        <v>0.1</v>
      </c>
      <c r="AT15" s="69">
        <v>0.1</v>
      </c>
      <c r="AU15" s="69">
        <v>0.1</v>
      </c>
      <c r="AV15" s="69">
        <v>0.1</v>
      </c>
      <c r="AW15" s="69">
        <v>0.1</v>
      </c>
      <c r="AX15" s="69">
        <v>0.1</v>
      </c>
      <c r="AY15" s="69">
        <v>0.1</v>
      </c>
      <c r="AZ15" s="69">
        <v>0.1</v>
      </c>
      <c r="BA15" s="69">
        <v>0.1</v>
      </c>
      <c r="BB15" s="69">
        <v>0.1</v>
      </c>
      <c r="BC15" s="69">
        <v>0.1</v>
      </c>
      <c r="BD15" s="69">
        <f>AVERAGE(B15:BC15)</f>
        <v>0.0999999999999999</v>
      </c>
    </row>
    <row r="16" customHeight="1" ht="18.75" customFormat="1" s="54">
      <c r="A16" s="88" t="s">
        <v>409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</row>
    <row r="17" customHeight="1" ht="18.75" customFormat="1" s="54">
      <c r="A17" s="88" t="s">
        <v>410</v>
      </c>
      <c r="B17" s="46">
        <f>B13*B15</f>
        <v>1800.0</v>
      </c>
      <c r="C17" s="46">
        <f>C13*C15</f>
        <v>1800.0</v>
      </c>
      <c r="D17" s="46">
        <f>D13*D15</f>
        <v>1800.0</v>
      </c>
      <c r="E17" s="46">
        <f>E13*E15</f>
        <v>2000.0</v>
      </c>
      <c r="F17" s="46">
        <f>F13*F15</f>
        <v>2000.0</v>
      </c>
      <c r="G17" s="46">
        <f>G13*G15</f>
        <v>2000.0</v>
      </c>
      <c r="H17" s="46">
        <f>H13*H15</f>
        <v>2200.0</v>
      </c>
      <c r="I17" s="46">
        <f>I13*I15</f>
        <v>2200.0</v>
      </c>
      <c r="J17" s="46">
        <f>J13*J15</f>
        <v>2200.0</v>
      </c>
      <c r="K17" s="46">
        <f>K13*K15</f>
        <v>2400.0</v>
      </c>
      <c r="L17" s="46">
        <f>L13*L15</f>
        <v>2400.0</v>
      </c>
      <c r="M17" s="46">
        <f>M13*M15</f>
        <v>2400.0</v>
      </c>
      <c r="N17" s="46">
        <f>N13*N15</f>
        <v>1800.0</v>
      </c>
      <c r="O17" s="46">
        <f>O13*O15</f>
        <v>1800.0</v>
      </c>
      <c r="P17" s="46">
        <f>P13*P15</f>
        <v>1800.0</v>
      </c>
      <c r="Q17" s="46">
        <f>Q13*Q15</f>
        <v>2000.0</v>
      </c>
      <c r="R17" s="46">
        <f>R13*R15</f>
        <v>2000.0</v>
      </c>
      <c r="S17" s="46">
        <f>S13*S15</f>
        <v>2000.0</v>
      </c>
      <c r="T17" s="46">
        <f>T13*T15</f>
        <v>2200.0</v>
      </c>
      <c r="U17" s="46">
        <f>U13*U15</f>
        <v>2200.0</v>
      </c>
      <c r="V17" s="46">
        <f>V13*V15</f>
        <v>2200.0</v>
      </c>
      <c r="W17" s="46">
        <f>W13*W15</f>
        <v>2400.0</v>
      </c>
      <c r="X17" s="46">
        <f>X13*X15</f>
        <v>2400.0</v>
      </c>
      <c r="Y17" s="46">
        <f>Y13*Y15</f>
        <v>2400.0</v>
      </c>
      <c r="Z17" s="46">
        <f>Z13*Z15</f>
        <v>2400.0</v>
      </c>
      <c r="AA17" s="46">
        <f>AA13*AA15</f>
        <v>1800.0</v>
      </c>
      <c r="AB17" s="46">
        <f>AB13*AB15</f>
        <v>1800.0</v>
      </c>
      <c r="AC17" s="46">
        <f>AC13*AC15</f>
        <v>1800.0</v>
      </c>
      <c r="AD17" s="46">
        <f>AD13*AD15</f>
        <v>2000.0</v>
      </c>
      <c r="AE17" s="46">
        <f>AE13*AE15</f>
        <v>2000.0</v>
      </c>
      <c r="AF17" s="46">
        <f>AF13*AF15</f>
        <v>2000.0</v>
      </c>
      <c r="AG17" s="46">
        <f>AG13*AG15</f>
        <v>2200.0</v>
      </c>
      <c r="AH17" s="46">
        <f>AH13*AH15</f>
        <v>2200.0</v>
      </c>
      <c r="AI17" s="46">
        <f>AI13*AI15</f>
        <v>2200.0</v>
      </c>
      <c r="AJ17" s="46">
        <f>AJ13*AJ15</f>
        <v>2400.0</v>
      </c>
      <c r="AK17" s="46">
        <f>AK13*AK15</f>
        <v>2400.0</v>
      </c>
      <c r="AL17" s="46">
        <f>AL13*AL15</f>
        <v>2400.0</v>
      </c>
      <c r="AM17" s="46">
        <f>AM13*AM15</f>
        <v>1800.0</v>
      </c>
      <c r="AN17" s="46">
        <f>AN13*AN15</f>
        <v>1800.0</v>
      </c>
      <c r="AO17" s="46">
        <f>AO13*AO15</f>
        <v>1800.0</v>
      </c>
      <c r="AP17" s="46">
        <f>AP13*AP15</f>
        <v>2000.0</v>
      </c>
      <c r="AQ17" s="46">
        <f>AQ13*AQ15</f>
        <v>2000.0</v>
      </c>
      <c r="AR17" s="46">
        <f>AR13*AR15</f>
        <v>2000.0</v>
      </c>
      <c r="AS17" s="46">
        <f>AS13*AS15</f>
        <v>2200.0</v>
      </c>
      <c r="AT17" s="46">
        <f>AT13*AT15</f>
        <v>2200.0</v>
      </c>
      <c r="AU17" s="46">
        <f>AU13*AU15</f>
        <v>2200.0</v>
      </c>
      <c r="AV17" s="46">
        <f>AV13*AV15</f>
        <v>2400.0</v>
      </c>
      <c r="AW17" s="46">
        <f>AW13*AW15</f>
        <v>2400.0</v>
      </c>
      <c r="AX17" s="46">
        <f>AX13*AX15</f>
        <v>2400.0</v>
      </c>
      <c r="AY17" s="46">
        <f>AY13*AY15</f>
        <v>2400.0</v>
      </c>
      <c r="AZ17" s="46">
        <f>AZ13*AZ15</f>
        <v>2400.0</v>
      </c>
      <c r="BA17" s="46">
        <f>BA13*BA15</f>
        <v>2400.0</v>
      </c>
      <c r="BB17" s="46">
        <f>BB13*BB15</f>
        <v>2400.0</v>
      </c>
      <c r="BC17" s="46">
        <f>BC13*BC15</f>
        <v>2400.0</v>
      </c>
      <c r="BD17" s="46">
        <f>SUM(B17:BC17)</f>
        <v>115200.0</v>
      </c>
    </row>
    <row r="18" customHeight="1" ht="18.75" customFormat="1" s="54">
      <c r="A18" s="88" t="s">
        <v>411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</row>
    <row r="19" customHeight="1" ht="18.75" customFormat="1" s="116">
      <c r="A19" s="110" t="s">
        <v>412</v>
      </c>
      <c r="B19" s="115">
        <v>2000.0</v>
      </c>
      <c r="C19" s="49">
        <v>2000.0</v>
      </c>
      <c r="D19" s="49">
        <v>2000.0</v>
      </c>
      <c r="E19" s="49">
        <v>2000.0</v>
      </c>
      <c r="F19" s="49">
        <v>2000.0</v>
      </c>
      <c r="G19" s="49">
        <v>2000.0</v>
      </c>
      <c r="H19" s="49">
        <v>2000.0</v>
      </c>
      <c r="I19" s="49">
        <v>2000.0</v>
      </c>
      <c r="J19" s="49">
        <v>2000.0</v>
      </c>
      <c r="K19" s="49">
        <v>2000.0</v>
      </c>
      <c r="L19" s="49">
        <v>2000.0</v>
      </c>
      <c r="M19" s="49">
        <v>2000.0</v>
      </c>
      <c r="N19" s="49">
        <v>2000.0</v>
      </c>
      <c r="O19" s="49">
        <v>2000.0</v>
      </c>
      <c r="P19" s="49">
        <v>2000.0</v>
      </c>
      <c r="Q19" s="49">
        <v>2000.0</v>
      </c>
      <c r="R19" s="49">
        <v>2000.0</v>
      </c>
      <c r="S19" s="49">
        <v>2000.0</v>
      </c>
      <c r="T19" s="49">
        <v>2000.0</v>
      </c>
      <c r="U19" s="49">
        <v>2000.0</v>
      </c>
      <c r="V19" s="49">
        <v>2000.0</v>
      </c>
      <c r="W19" s="49">
        <v>2000.0</v>
      </c>
      <c r="X19" s="49">
        <v>2000.0</v>
      </c>
      <c r="Y19" s="49">
        <v>2000.0</v>
      </c>
      <c r="Z19" s="49">
        <v>2000.0</v>
      </c>
      <c r="AA19" s="49">
        <v>2000.0</v>
      </c>
      <c r="AB19" s="49">
        <v>2000.0</v>
      </c>
      <c r="AC19" s="49">
        <v>2000.0</v>
      </c>
      <c r="AD19" s="49">
        <v>2000.0</v>
      </c>
      <c r="AE19" s="49">
        <v>2000.0</v>
      </c>
      <c r="AF19" s="49">
        <v>2000.0</v>
      </c>
      <c r="AG19" s="49">
        <v>2000.0</v>
      </c>
      <c r="AH19" s="49">
        <v>2000.0</v>
      </c>
      <c r="AI19" s="49">
        <v>2000.0</v>
      </c>
      <c r="AJ19" s="49">
        <v>2000.0</v>
      </c>
      <c r="AK19" s="49">
        <v>2000.0</v>
      </c>
      <c r="AL19" s="49">
        <v>2000.0</v>
      </c>
      <c r="AM19" s="49">
        <v>2000.0</v>
      </c>
      <c r="AN19" s="49">
        <v>2000.0</v>
      </c>
      <c r="AO19" s="49">
        <v>2000.0</v>
      </c>
      <c r="AP19" s="49">
        <v>2000.0</v>
      </c>
      <c r="AQ19" s="49">
        <v>2000.0</v>
      </c>
      <c r="AR19" s="49">
        <v>2000.0</v>
      </c>
      <c r="AS19" s="49">
        <v>2000.0</v>
      </c>
      <c r="AT19" s="49">
        <v>2000.0</v>
      </c>
      <c r="AU19" s="49">
        <v>2000.0</v>
      </c>
      <c r="AV19" s="49">
        <v>2000.0</v>
      </c>
      <c r="AW19" s="49">
        <v>2000.0</v>
      </c>
      <c r="AX19" s="49">
        <v>2000.0</v>
      </c>
      <c r="AY19" s="49">
        <v>2000.0</v>
      </c>
      <c r="AZ19" s="49">
        <v>2000.0</v>
      </c>
      <c r="BA19" s="49">
        <v>2000.0</v>
      </c>
      <c r="BB19" s="49">
        <v>2000.0</v>
      </c>
      <c r="BC19" s="49">
        <v>2000.0</v>
      </c>
      <c r="BD19" s="49">
        <f>AVERAGE(B19:BC19)</f>
        <v>2000.0</v>
      </c>
    </row>
    <row r="20" customHeight="1" ht="18.75" customFormat="1" s="54">
      <c r="A20" s="88" t="s">
        <v>413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</row>
    <row r="21" customHeight="1" ht="18.75" customFormat="1" s="54">
      <c r="A21" s="88" t="s">
        <v>414</v>
      </c>
      <c r="B21" s="46">
        <f>B17-B19</f>
        <v>-200.0</v>
      </c>
      <c r="C21" s="46">
        <f>C17-C19</f>
        <v>-200.0</v>
      </c>
      <c r="D21" s="46">
        <f>D17-D19</f>
        <v>-200.0</v>
      </c>
      <c r="E21" s="46">
        <f>E17-E19</f>
        <v>0.0</v>
      </c>
      <c r="F21" s="46">
        <f>F17-F19</f>
        <v>0.0</v>
      </c>
      <c r="G21" s="46">
        <f>G17-G19</f>
        <v>0.0</v>
      </c>
      <c r="H21" s="46">
        <f>H17-H19</f>
        <v>200.0</v>
      </c>
      <c r="I21" s="46">
        <f>I17-I19</f>
        <v>200.0</v>
      </c>
      <c r="J21" s="46">
        <f>J17-J19</f>
        <v>200.0</v>
      </c>
      <c r="K21" s="46">
        <f>K17-K19</f>
        <v>400.0</v>
      </c>
      <c r="L21" s="46">
        <f>L17-L19</f>
        <v>400.0</v>
      </c>
      <c r="M21" s="46">
        <f>M17-M19</f>
        <v>400.0</v>
      </c>
      <c r="N21" s="46">
        <f>N17-N19</f>
        <v>-200.0</v>
      </c>
      <c r="O21" s="46">
        <f>O17-O19</f>
        <v>-200.0</v>
      </c>
      <c r="P21" s="46">
        <f>P17-P19</f>
        <v>-200.0</v>
      </c>
      <c r="Q21" s="46">
        <f>Q17-Q19</f>
        <v>0.0</v>
      </c>
      <c r="R21" s="46">
        <f>R17-R19</f>
        <v>0.0</v>
      </c>
      <c r="S21" s="46">
        <f>S17-S19</f>
        <v>0.0</v>
      </c>
      <c r="T21" s="46">
        <f>T17-T19</f>
        <v>200.0</v>
      </c>
      <c r="U21" s="46">
        <f>U17-U19</f>
        <v>200.0</v>
      </c>
      <c r="V21" s="46">
        <f>V17-V19</f>
        <v>200.0</v>
      </c>
      <c r="W21" s="46">
        <f>W17-W19</f>
        <v>400.0</v>
      </c>
      <c r="X21" s="46">
        <f>X17-X19</f>
        <v>400.0</v>
      </c>
      <c r="Y21" s="46">
        <f>Y17-Y19</f>
        <v>400.0</v>
      </c>
      <c r="Z21" s="46">
        <f>Z17-Z19</f>
        <v>400.0</v>
      </c>
      <c r="AA21" s="46">
        <f>AA17-AA19</f>
        <v>-200.0</v>
      </c>
      <c r="AB21" s="46">
        <f>AB17-AB19</f>
        <v>-200.0</v>
      </c>
      <c r="AC21" s="46">
        <f>AC17-AC19</f>
        <v>-200.0</v>
      </c>
      <c r="AD21" s="46">
        <f>AD17-AD19</f>
        <v>0.0</v>
      </c>
      <c r="AE21" s="46">
        <f>AE17-AE19</f>
        <v>0.0</v>
      </c>
      <c r="AF21" s="46">
        <f>AF17-AF19</f>
        <v>0.0</v>
      </c>
      <c r="AG21" s="46">
        <f>AG17-AG19</f>
        <v>200.0</v>
      </c>
      <c r="AH21" s="46">
        <f>AH17-AH19</f>
        <v>200.0</v>
      </c>
      <c r="AI21" s="46">
        <f>AI17-AI19</f>
        <v>200.0</v>
      </c>
      <c r="AJ21" s="46">
        <f>AJ17-AJ19</f>
        <v>400.0</v>
      </c>
      <c r="AK21" s="46">
        <f>AK17-AK19</f>
        <v>400.0</v>
      </c>
      <c r="AL21" s="46">
        <f>AL17-AL19</f>
        <v>400.0</v>
      </c>
      <c r="AM21" s="46">
        <f>AM17-AM19</f>
        <v>-200.0</v>
      </c>
      <c r="AN21" s="46">
        <f>AN17-AN19</f>
        <v>-200.0</v>
      </c>
      <c r="AO21" s="46">
        <f>AO17-AO19</f>
        <v>-200.0</v>
      </c>
      <c r="AP21" s="46">
        <f>AP17-AP19</f>
        <v>0.0</v>
      </c>
      <c r="AQ21" s="46">
        <f>AQ17-AQ19</f>
        <v>0.0</v>
      </c>
      <c r="AR21" s="46">
        <f>AR17-AR19</f>
        <v>0.0</v>
      </c>
      <c r="AS21" s="46">
        <f>AS17-AS19</f>
        <v>200.0</v>
      </c>
      <c r="AT21" s="46">
        <f>AT17-AT19</f>
        <v>200.0</v>
      </c>
      <c r="AU21" s="46">
        <f>AU17-AU19</f>
        <v>200.0</v>
      </c>
      <c r="AV21" s="46">
        <f>AV17-AV19</f>
        <v>400.0</v>
      </c>
      <c r="AW21" s="46">
        <f>AW17-AW19</f>
        <v>400.0</v>
      </c>
      <c r="AX21" s="46">
        <f>AX17-AX19</f>
        <v>400.0</v>
      </c>
      <c r="AY21" s="46">
        <f>AY17-AY19</f>
        <v>400.0</v>
      </c>
      <c r="AZ21" s="46">
        <f>AZ17-AZ19</f>
        <v>400.0</v>
      </c>
      <c r="BA21" s="46">
        <f>BA17-BA19</f>
        <v>400.0</v>
      </c>
      <c r="BB21" s="46">
        <f>BB17-BB19</f>
        <v>400.0</v>
      </c>
      <c r="BC21" s="46">
        <f>BC17-BC19</f>
        <v>400.0</v>
      </c>
      <c r="BD21" s="46">
        <f>AVERAGE(B21:BC21)</f>
        <v>133.333333333333</v>
      </c>
    </row>
    <row r="22" customHeight="1" ht="18.75" customFormat="1" s="54">
      <c r="A22" s="88"/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118"/>
      <c r="AZ22" s="118"/>
      <c r="BA22" s="118"/>
      <c r="BB22" s="118"/>
      <c r="BC22" s="118"/>
      <c r="BD22" s="118"/>
    </row>
    <row r="23" customHeight="1" ht="18.75" customFormat="1" s="54">
      <c r="A23" s="88" t="s">
        <v>415</v>
      </c>
      <c r="B23" s="46">
        <f>B21</f>
        <v>-200.0</v>
      </c>
      <c r="C23" s="46">
        <f>B23+C21</f>
        <v>-400.0</v>
      </c>
      <c r="D23" s="46">
        <f>C23+D21</f>
        <v>-600.0</v>
      </c>
      <c r="E23" s="46">
        <f>D23+E21</f>
        <v>-600.0</v>
      </c>
      <c r="F23" s="46">
        <f>E23+F21</f>
        <v>-600.0</v>
      </c>
      <c r="G23" s="46">
        <f>F23+G21</f>
        <v>-600.0</v>
      </c>
      <c r="H23" s="46">
        <f>G23+H21</f>
        <v>-400.0</v>
      </c>
      <c r="I23" s="46">
        <f>H23+I21</f>
        <v>-200.0</v>
      </c>
      <c r="J23" s="46">
        <f>I23+J21</f>
        <v>0.0</v>
      </c>
      <c r="K23" s="46">
        <f>J23+K21</f>
        <v>400.0</v>
      </c>
      <c r="L23" s="46">
        <f>K23+L21</f>
        <v>800.0</v>
      </c>
      <c r="M23" s="46">
        <f>L23+M21</f>
        <v>1200.0</v>
      </c>
      <c r="N23" s="46">
        <f>M23+N21</f>
        <v>1000.0</v>
      </c>
      <c r="O23" s="46">
        <f>N23+O21</f>
        <v>800.0</v>
      </c>
      <c r="P23" s="46">
        <f>O23+P21</f>
        <v>600.0</v>
      </c>
      <c r="Q23" s="46">
        <f>P23+Q21</f>
        <v>600.0</v>
      </c>
      <c r="R23" s="46">
        <f>Q23+R21</f>
        <v>600.0</v>
      </c>
      <c r="S23" s="46">
        <f>R23+S21</f>
        <v>600.0</v>
      </c>
      <c r="T23" s="46">
        <f>S23+T21</f>
        <v>800.0</v>
      </c>
      <c r="U23" s="46">
        <f>T23+U21</f>
        <v>1000.0</v>
      </c>
      <c r="V23" s="46">
        <f>U23+V21</f>
        <v>1200.0</v>
      </c>
      <c r="W23" s="46">
        <f>V23+W21</f>
        <v>1600.0</v>
      </c>
      <c r="X23" s="46">
        <f>W23+X21</f>
        <v>2000.0</v>
      </c>
      <c r="Y23" s="46">
        <f>X23+Y21</f>
        <v>2400.0</v>
      </c>
      <c r="Z23" s="46">
        <f>Y23+Z21</f>
        <v>2800.0</v>
      </c>
      <c r="AA23" s="46">
        <f>Z23+AA21</f>
        <v>2600.0</v>
      </c>
      <c r="AB23" s="46">
        <f>AA23+AB21</f>
        <v>2400.0</v>
      </c>
      <c r="AC23" s="46">
        <f>AB23+AC21</f>
        <v>2200.0</v>
      </c>
      <c r="AD23" s="46">
        <f>AC23+AD21</f>
        <v>2200.0</v>
      </c>
      <c r="AE23" s="46">
        <f>AD23+AE21</f>
        <v>2200.0</v>
      </c>
      <c r="AF23" s="46">
        <f>AE23+AF21</f>
        <v>2200.0</v>
      </c>
      <c r="AG23" s="46">
        <f>AF23+AG21</f>
        <v>2400.0</v>
      </c>
      <c r="AH23" s="46">
        <f>AG23+AH21</f>
        <v>2600.0</v>
      </c>
      <c r="AI23" s="46">
        <f>AH23+AI21</f>
        <v>2800.0</v>
      </c>
      <c r="AJ23" s="46">
        <f>AI23+AJ21</f>
        <v>3200.0</v>
      </c>
      <c r="AK23" s="46">
        <f>AJ23+AK21</f>
        <v>3600.0</v>
      </c>
      <c r="AL23" s="46">
        <f>AK23+AL21</f>
        <v>4000.0</v>
      </c>
      <c r="AM23" s="46">
        <f>AL23+AM21</f>
        <v>3800.0</v>
      </c>
      <c r="AN23" s="46">
        <f>AM23+AN21</f>
        <v>3600.0</v>
      </c>
      <c r="AO23" s="46">
        <f>AN23+AO21</f>
        <v>3400.0</v>
      </c>
      <c r="AP23" s="46">
        <f>AO23+AP21</f>
        <v>3400.0</v>
      </c>
      <c r="AQ23" s="46">
        <f>AP23+AQ21</f>
        <v>3400.0</v>
      </c>
      <c r="AR23" s="46">
        <f>AQ23+AR21</f>
        <v>3400.0</v>
      </c>
      <c r="AS23" s="46">
        <f>AR23+AS21</f>
        <v>3600.0</v>
      </c>
      <c r="AT23" s="46">
        <f>AS23+AT21</f>
        <v>3800.0</v>
      </c>
      <c r="AU23" s="46">
        <f>AT23+AU21</f>
        <v>4000.0</v>
      </c>
      <c r="AV23" s="46">
        <f>AU23+AV21</f>
        <v>4400.0</v>
      </c>
      <c r="AW23" s="46">
        <f>AV23+AW21</f>
        <v>4800.0</v>
      </c>
      <c r="AX23" s="46">
        <f>AW23+AX21</f>
        <v>5200.0</v>
      </c>
      <c r="AY23" s="46">
        <f>AX23+AY21</f>
        <v>5600.0</v>
      </c>
      <c r="AZ23" s="46">
        <f>AY23+AZ21</f>
        <v>6000.0</v>
      </c>
      <c r="BA23" s="46">
        <f>AZ23+BA21</f>
        <v>6400.0</v>
      </c>
      <c r="BB23" s="46">
        <f>BA23+BB21</f>
        <v>6800.0</v>
      </c>
      <c r="BC23" s="46">
        <f>BB23+BC21</f>
        <v>7200.0</v>
      </c>
      <c r="BD23" s="46">
        <f>BC23</f>
        <v>7200.0</v>
      </c>
    </row>
    <row r="24" customHeight="1" ht="18.75" customFormat="1" s="54">
      <c r="A24" s="63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118"/>
    </row>
    <row r="25" ht="16.5" customFormat="1" s="53">
      <c r="A25" s="80" t="s">
        <v>416</v>
      </c>
      <c r="B25" s="46"/>
      <c r="C25" s="46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46"/>
      <c r="O25" s="46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46"/>
      <c r="AB25" s="46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46"/>
      <c r="AN25" s="46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</row>
    <row r="26" ht="16.5" customFormat="1" s="53">
      <c r="A26" s="119" t="s">
        <v>417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customHeight="1"/>
  <cols>
    <col min="1" max="1" style="53" width="35.57"/>
    <col min="2" max="2" style="53" width="9.57"/>
    <col min="3" max="3" style="54" width="3.29"/>
    <col min="4" max="4" style="53" width="11.29"/>
    <col min="5" max="5" style="53" width="5.72"/>
    <col min="6" max="6" style="53" width="13.14"/>
    <col min="7" max="7" style="53" width="1.86"/>
    <col min="8" max="8" style="53" width="26.43"/>
    <col min="9" max="9" style="53" width="21.86"/>
    <col min="10" max="10" style="53" width="9.86"/>
    <col min="11" max="11" style="53" width="15.57"/>
    <col min="12" max="12" style="53" width="11.14"/>
    <col min="13" max="1024" style="53" width="9.86"/>
    <col min="1025" max="1025" width="11.43"/>
  </cols>
  <sheetData>
    <row r="1" customHeight="1" ht="54.0">
      <c r="A1" s="16" t="s">
        <v>418</v>
      </c>
      <c r="B1" s="16"/>
      <c r="C1" s="16"/>
      <c r="D1" s="16"/>
      <c r="E1" s="16"/>
      <c r="F1" s="16"/>
      <c r="G1" s="16"/>
      <c r="H1" s="16"/>
      <c r="I1" s="16"/>
    </row>
    <row r="3" ht="16.5">
      <c r="A3" s="120" t="s">
        <v>419</v>
      </c>
      <c r="B3" s="121"/>
      <c r="C3" s="122"/>
      <c r="D3" s="120" t="s">
        <v>420</v>
      </c>
      <c r="E3" s="120"/>
      <c r="F3" s="120" t="s">
        <v>421</v>
      </c>
      <c r="G3" s="123"/>
      <c r="H3" s="120" t="s">
        <v>422</v>
      </c>
      <c r="I3" s="124">
        <f>F43</f>
        <v>4298.75</v>
      </c>
    </row>
    <row r="4" ht="16.5">
      <c r="A4" s="125" t="s">
        <v>423</v>
      </c>
      <c r="B4" s="126">
        <v>12.5</v>
      </c>
      <c r="C4" s="127" t="s">
        <v>424</v>
      </c>
      <c r="D4" s="128">
        <v>40.0</v>
      </c>
      <c r="E4" s="129" t="s">
        <v>425</v>
      </c>
      <c r="F4" s="130">
        <f>B4*D4</f>
        <v>500.0</v>
      </c>
      <c r="G4" s="123"/>
      <c r="H4" s="131" t="s">
        <v>426</v>
      </c>
      <c r="I4" s="131">
        <f>I3*0.0765</f>
        <v>328.854375</v>
      </c>
    </row>
    <row r="5" ht="16.5">
      <c r="A5" s="125" t="s">
        <v>427</v>
      </c>
      <c r="B5" s="132">
        <f>B4*1.5</f>
        <v>18.75</v>
      </c>
      <c r="C5" s="127" t="s">
        <v>428</v>
      </c>
      <c r="D5" s="128">
        <v>5.0</v>
      </c>
      <c r="E5" s="129" t="s">
        <v>429</v>
      </c>
      <c r="F5" s="130">
        <f>B5*D5</f>
        <v>93.75</v>
      </c>
      <c r="G5" s="123"/>
      <c r="H5" s="131" t="s">
        <v>430</v>
      </c>
      <c r="I5" s="131">
        <f>I3*0.07</f>
        <v>300.9125</v>
      </c>
    </row>
    <row r="6" ht="16.5">
      <c r="A6" s="125"/>
      <c r="B6" s="132"/>
      <c r="C6" s="127"/>
      <c r="D6" s="129">
        <f>SUM(D4:D5)</f>
        <v>45.0</v>
      </c>
      <c r="E6" s="133" t="s">
        <v>431</v>
      </c>
      <c r="F6" s="130">
        <f>F4+F5</f>
        <v>593.75</v>
      </c>
      <c r="G6" s="123"/>
      <c r="H6" s="131" t="s">
        <v>432</v>
      </c>
      <c r="I6" s="131">
        <f>I3*0.008</f>
        <v>34.39</v>
      </c>
    </row>
    <row r="7" ht="16.5">
      <c r="A7" s="81"/>
      <c r="B7" s="134"/>
      <c r="C7" s="82"/>
      <c r="D7" s="56"/>
      <c r="E7" s="135"/>
      <c r="F7" s="136"/>
      <c r="G7" s="123"/>
      <c r="H7" s="131" t="s">
        <v>433</v>
      </c>
      <c r="I7" s="131">
        <f>I3*0.008</f>
        <v>34.39</v>
      </c>
    </row>
    <row r="8" ht="16.5">
      <c r="A8" s="120" t="s">
        <v>434</v>
      </c>
      <c r="B8" s="121"/>
      <c r="C8" s="122"/>
      <c r="D8" s="120" t="s">
        <v>435</v>
      </c>
      <c r="E8" s="120"/>
      <c r="F8" s="137" t="s">
        <v>436</v>
      </c>
      <c r="G8" s="123"/>
      <c r="H8" s="131" t="s">
        <v>437</v>
      </c>
      <c r="I8" s="131">
        <f>D43*1.75</f>
        <v>630.0</v>
      </c>
      <c r="K8" s="138"/>
    </row>
    <row r="9" ht="16.5">
      <c r="A9" s="125" t="s">
        <v>438</v>
      </c>
      <c r="B9" s="126">
        <v>18.0</v>
      </c>
      <c r="C9" s="127" t="s">
        <v>439</v>
      </c>
      <c r="D9" s="128">
        <v>40.0</v>
      </c>
      <c r="E9" s="129" t="s">
        <v>440</v>
      </c>
      <c r="F9" s="130">
        <f>B9*D9</f>
        <v>720.0</v>
      </c>
      <c r="G9" s="123"/>
      <c r="H9" s="139" t="s">
        <v>441</v>
      </c>
      <c r="I9" s="131">
        <f>SUM(I3:I8)</f>
        <v>5627.296875</v>
      </c>
    </row>
    <row r="10" ht="16.5">
      <c r="A10" s="125" t="s">
        <v>442</v>
      </c>
      <c r="B10" s="132">
        <f>B9*1.5</f>
        <v>27.0</v>
      </c>
      <c r="C10" s="127" t="s">
        <v>443</v>
      </c>
      <c r="D10" s="128">
        <v>5.0</v>
      </c>
      <c r="E10" s="129" t="s">
        <v>444</v>
      </c>
      <c r="F10" s="130">
        <f>B10*D10</f>
        <v>135.0</v>
      </c>
      <c r="G10" s="123"/>
      <c r="H10" s="56"/>
      <c r="I10" s="56"/>
    </row>
    <row r="11" ht="16.5">
      <c r="A11" s="125"/>
      <c r="B11" s="132"/>
      <c r="C11" s="127"/>
      <c r="D11" s="129">
        <f>SUM(D9:D10)</f>
        <v>45.0</v>
      </c>
      <c r="E11" s="133" t="s">
        <v>445</v>
      </c>
      <c r="F11" s="130">
        <f>F9+F10</f>
        <v>855.0</v>
      </c>
      <c r="G11" s="123"/>
      <c r="H11" s="120" t="s">
        <v>446</v>
      </c>
      <c r="I11" s="120"/>
    </row>
    <row r="12" ht="16.5">
      <c r="A12" s="81"/>
      <c r="B12" s="134"/>
      <c r="C12" s="82"/>
      <c r="D12" s="56"/>
      <c r="E12" s="135"/>
      <c r="F12" s="136"/>
      <c r="G12" s="123"/>
      <c r="H12" s="131" t="s">
        <v>447</v>
      </c>
      <c r="I12" s="140">
        <v>38.5</v>
      </c>
    </row>
    <row r="13" ht="16.5">
      <c r="A13" s="120" t="s">
        <v>448</v>
      </c>
      <c r="B13" s="121"/>
      <c r="C13" s="122"/>
      <c r="D13" s="120" t="s">
        <v>449</v>
      </c>
      <c r="E13" s="141"/>
      <c r="F13" s="137" t="s">
        <v>450</v>
      </c>
      <c r="G13" s="123"/>
      <c r="H13" s="131" t="s">
        <v>451</v>
      </c>
      <c r="I13" s="142">
        <f>D43</f>
        <v>360.0</v>
      </c>
    </row>
    <row r="14" ht="16.5">
      <c r="A14" s="125" t="s">
        <v>452</v>
      </c>
      <c r="B14" s="126">
        <v>10.0</v>
      </c>
      <c r="C14" s="127" t="s">
        <v>453</v>
      </c>
      <c r="D14" s="128">
        <v>40.0</v>
      </c>
      <c r="E14" s="143" t="s">
        <v>454</v>
      </c>
      <c r="F14" s="130">
        <f>B14*D14</f>
        <v>400.0</v>
      </c>
      <c r="G14" s="57"/>
      <c r="H14" s="131" t="s">
        <v>455</v>
      </c>
      <c r="I14" s="131">
        <f>I12*I13</f>
        <v>13860.0</v>
      </c>
    </row>
    <row r="15" ht="16.5">
      <c r="A15" s="125" t="s">
        <v>456</v>
      </c>
      <c r="B15" s="132">
        <f>B14*1.5</f>
        <v>15.0</v>
      </c>
      <c r="C15" s="127" t="s">
        <v>457</v>
      </c>
      <c r="D15" s="128">
        <v>5.0</v>
      </c>
      <c r="E15" s="143" t="s">
        <v>458</v>
      </c>
      <c r="F15" s="130">
        <f>B15*D15</f>
        <v>75.0</v>
      </c>
      <c r="G15" s="57"/>
      <c r="H15" s="131" t="s">
        <v>459</v>
      </c>
      <c r="I15" s="144">
        <f>I14-I9</f>
        <v>8232.703125</v>
      </c>
    </row>
    <row r="16" ht="16.5">
      <c r="A16" s="125"/>
      <c r="B16" s="132"/>
      <c r="C16" s="127"/>
      <c r="D16" s="129">
        <f>D14+D15</f>
        <v>45.0</v>
      </c>
      <c r="E16" s="133" t="s">
        <v>460</v>
      </c>
      <c r="F16" s="130">
        <f>F14+F15</f>
        <v>475.0</v>
      </c>
      <c r="G16" s="56"/>
      <c r="H16" s="139" t="s">
        <v>461</v>
      </c>
      <c r="I16" s="142">
        <f>I9/I12</f>
        <v>146.163555194805</v>
      </c>
    </row>
    <row r="17" ht="16.5">
      <c r="A17" s="81"/>
      <c r="B17" s="134"/>
      <c r="C17" s="82"/>
      <c r="D17" s="56"/>
      <c r="E17" s="135"/>
      <c r="F17" s="136"/>
      <c r="G17" s="56"/>
      <c r="H17" s="145"/>
      <c r="I17" s="145"/>
    </row>
    <row r="18" customHeight="1" ht="16.5">
      <c r="A18" s="120" t="s">
        <v>462</v>
      </c>
      <c r="B18" s="121"/>
      <c r="C18" s="122"/>
      <c r="D18" s="120" t="s">
        <v>463</v>
      </c>
      <c r="E18" s="141"/>
      <c r="F18" s="137" t="s">
        <v>464</v>
      </c>
      <c r="G18" s="56"/>
      <c r="H18" s="120" t="s">
        <v>465</v>
      </c>
      <c r="I18" s="120"/>
    </row>
    <row r="19" customHeight="1" ht="15.75">
      <c r="A19" s="125" t="s">
        <v>466</v>
      </c>
      <c r="B19" s="126">
        <v>10.0</v>
      </c>
      <c r="C19" s="127" t="s">
        <v>467</v>
      </c>
      <c r="D19" s="128">
        <v>40.0</v>
      </c>
      <c r="E19" s="143" t="s">
        <v>468</v>
      </c>
      <c r="F19" s="130">
        <f>B19*D19</f>
        <v>400.0</v>
      </c>
      <c r="G19" s="56"/>
      <c r="H19" s="131" t="s">
        <v>469</v>
      </c>
      <c r="I19" s="140">
        <v>38.5</v>
      </c>
    </row>
    <row r="20" ht="16.5">
      <c r="A20" s="125" t="s">
        <v>470</v>
      </c>
      <c r="B20" s="132">
        <f>B19*1.5</f>
        <v>15.0</v>
      </c>
      <c r="C20" s="127" t="s">
        <v>471</v>
      </c>
      <c r="D20" s="128">
        <v>5.0</v>
      </c>
      <c r="E20" s="143" t="s">
        <v>472</v>
      </c>
      <c r="F20" s="130">
        <f>B20*D20</f>
        <v>75.0</v>
      </c>
      <c r="G20" s="56"/>
      <c r="H20" s="146" t="s">
        <v>473</v>
      </c>
      <c r="I20" s="128">
        <v>120.0</v>
      </c>
    </row>
    <row r="21" ht="16.5">
      <c r="A21" s="125"/>
      <c r="B21" s="132"/>
      <c r="C21" s="127"/>
      <c r="D21" s="129">
        <f>D19+D20</f>
        <v>45.0</v>
      </c>
      <c r="E21" s="133" t="s">
        <v>474</v>
      </c>
      <c r="F21" s="130">
        <f>F19+F20</f>
        <v>475.0</v>
      </c>
      <c r="G21" s="56"/>
      <c r="H21" s="131" t="s">
        <v>475</v>
      </c>
      <c r="I21" s="131">
        <f>I19*I20</f>
        <v>4620.0</v>
      </c>
    </row>
    <row r="22" ht="16.5">
      <c r="A22" s="81"/>
      <c r="B22" s="81"/>
      <c r="C22" s="82"/>
      <c r="D22" s="56"/>
      <c r="E22" s="56"/>
      <c r="F22" s="56"/>
      <c r="G22" s="56"/>
      <c r="H22" s="131" t="s">
        <v>476</v>
      </c>
      <c r="I22" s="144">
        <f>I21-I9</f>
        <v>-1007.296875</v>
      </c>
    </row>
    <row r="23" ht="16.5">
      <c r="A23" s="120" t="s">
        <v>477</v>
      </c>
      <c r="B23" s="121"/>
      <c r="C23" s="122"/>
      <c r="D23" s="120" t="s">
        <v>478</v>
      </c>
      <c r="E23" s="141"/>
      <c r="F23" s="137" t="s">
        <v>479</v>
      </c>
      <c r="G23" s="56"/>
      <c r="H23" s="147" t="s">
        <v>480</v>
      </c>
      <c r="I23" s="142">
        <f>I9/I19</f>
        <v>146.163555194805</v>
      </c>
    </row>
    <row r="24" ht="16.5">
      <c r="A24" s="125" t="s">
        <v>481</v>
      </c>
      <c r="B24" s="126">
        <v>10.0</v>
      </c>
      <c r="C24" s="127" t="s">
        <v>482</v>
      </c>
      <c r="D24" s="128">
        <v>40.0</v>
      </c>
      <c r="E24" s="143" t="s">
        <v>483</v>
      </c>
      <c r="F24" s="130">
        <f>B24*D24</f>
        <v>400.0</v>
      </c>
      <c r="G24" s="56"/>
      <c r="H24" s="56"/>
      <c r="I24" s="56"/>
    </row>
    <row r="25" ht="16.5">
      <c r="A25" s="125" t="s">
        <v>484</v>
      </c>
      <c r="B25" s="132">
        <f>B24*1.5</f>
        <v>15.0</v>
      </c>
      <c r="C25" s="127" t="s">
        <v>485</v>
      </c>
      <c r="D25" s="128">
        <v>5.0</v>
      </c>
      <c r="E25" s="143" t="s">
        <v>486</v>
      </c>
      <c r="F25" s="130">
        <f>B25*D25</f>
        <v>75.0</v>
      </c>
      <c r="G25" s="56"/>
      <c r="H25" s="56"/>
      <c r="I25" s="56"/>
    </row>
    <row r="26" ht="16.5">
      <c r="A26" s="125"/>
      <c r="B26" s="132"/>
      <c r="C26" s="127"/>
      <c r="D26" s="129">
        <f>D24+D25</f>
        <v>45.0</v>
      </c>
      <c r="E26" s="133" t="s">
        <v>487</v>
      </c>
      <c r="F26" s="130">
        <f>F24+F25</f>
        <v>475.0</v>
      </c>
      <c r="G26" s="56"/>
      <c r="H26" s="56"/>
      <c r="I26" s="56"/>
    </row>
    <row r="27" ht="16.5">
      <c r="A27" s="81"/>
      <c r="B27" s="81"/>
      <c r="C27" s="82"/>
      <c r="D27" s="56"/>
      <c r="E27" s="56"/>
      <c r="F27" s="56"/>
      <c r="G27" s="56"/>
      <c r="H27" s="56"/>
      <c r="I27" s="56"/>
    </row>
    <row r="28" ht="16.5">
      <c r="A28" s="120" t="s">
        <v>488</v>
      </c>
      <c r="B28" s="121"/>
      <c r="C28" s="122"/>
      <c r="D28" s="120" t="s">
        <v>489</v>
      </c>
      <c r="E28" s="141"/>
      <c r="F28" s="137" t="s">
        <v>490</v>
      </c>
      <c r="G28" s="56"/>
      <c r="H28" s="56"/>
      <c r="I28" s="56"/>
    </row>
    <row r="29" ht="16.5">
      <c r="A29" s="125" t="s">
        <v>491</v>
      </c>
      <c r="B29" s="126">
        <v>10.0</v>
      </c>
      <c r="C29" s="127" t="s">
        <v>492</v>
      </c>
      <c r="D29" s="128">
        <v>40.0</v>
      </c>
      <c r="E29" s="143" t="s">
        <v>493</v>
      </c>
      <c r="F29" s="130">
        <f>B29*D29</f>
        <v>400.0</v>
      </c>
      <c r="G29" s="56"/>
      <c r="H29" s="56"/>
      <c r="I29" s="56"/>
    </row>
    <row r="30" ht="16.5">
      <c r="A30" s="125" t="s">
        <v>494</v>
      </c>
      <c r="B30" s="132">
        <f>B29*1.5</f>
        <v>15.0</v>
      </c>
      <c r="C30" s="127" t="s">
        <v>495</v>
      </c>
      <c r="D30" s="128">
        <v>5.0</v>
      </c>
      <c r="E30" s="143" t="s">
        <v>496</v>
      </c>
      <c r="F30" s="130">
        <f>B30*D30</f>
        <v>75.0</v>
      </c>
      <c r="G30" s="56"/>
      <c r="H30" s="56"/>
      <c r="I30" s="56"/>
    </row>
    <row r="31" ht="16.5">
      <c r="A31" s="125"/>
      <c r="B31" s="132"/>
      <c r="C31" s="127"/>
      <c r="D31" s="129">
        <f>D29+D30</f>
        <v>45.0</v>
      </c>
      <c r="E31" s="133" t="s">
        <v>497</v>
      </c>
      <c r="F31" s="130">
        <f>F29+F30</f>
        <v>475.0</v>
      </c>
      <c r="G31" s="56"/>
      <c r="H31" s="56"/>
      <c r="I31" s="56"/>
    </row>
    <row r="32" ht="16.5">
      <c r="A32" s="81"/>
      <c r="B32" s="81"/>
      <c r="C32" s="82"/>
      <c r="D32" s="56"/>
      <c r="E32" s="56"/>
      <c r="F32" s="56"/>
      <c r="G32" s="56"/>
      <c r="H32" s="56"/>
      <c r="I32" s="56"/>
    </row>
    <row r="33" ht="16.5">
      <c r="A33" s="120" t="s">
        <v>498</v>
      </c>
      <c r="B33" s="121"/>
      <c r="C33" s="122"/>
      <c r="D33" s="120" t="s">
        <v>499</v>
      </c>
      <c r="E33" s="141"/>
      <c r="F33" s="137" t="s">
        <v>500</v>
      </c>
      <c r="G33" s="56"/>
      <c r="H33" s="56"/>
      <c r="I33" s="56"/>
    </row>
    <row r="34" ht="16.5">
      <c r="A34" s="125" t="s">
        <v>501</v>
      </c>
      <c r="B34" s="126">
        <v>10.0</v>
      </c>
      <c r="C34" s="127" t="s">
        <v>502</v>
      </c>
      <c r="D34" s="128">
        <v>40.0</v>
      </c>
      <c r="E34" s="143" t="s">
        <v>503</v>
      </c>
      <c r="F34" s="130">
        <f>B34*D34</f>
        <v>400.0</v>
      </c>
      <c r="G34" s="56"/>
      <c r="H34" s="56"/>
      <c r="I34" s="56"/>
    </row>
    <row r="35" ht="16.5">
      <c r="A35" s="125" t="s">
        <v>504</v>
      </c>
      <c r="B35" s="132">
        <f>B34*1.5</f>
        <v>15.0</v>
      </c>
      <c r="C35" s="127" t="s">
        <v>505</v>
      </c>
      <c r="D35" s="128">
        <v>5.0</v>
      </c>
      <c r="E35" s="143" t="s">
        <v>506</v>
      </c>
      <c r="F35" s="130">
        <f>B35*D35</f>
        <v>75.0</v>
      </c>
      <c r="G35" s="56"/>
      <c r="H35" s="56"/>
      <c r="I35" s="56"/>
    </row>
    <row r="36" ht="16.5">
      <c r="A36" s="125"/>
      <c r="B36" s="132"/>
      <c r="C36" s="127"/>
      <c r="D36" s="129">
        <f>D34+D35</f>
        <v>45.0</v>
      </c>
      <c r="E36" s="133" t="s">
        <v>507</v>
      </c>
      <c r="F36" s="130">
        <f>F34+F35</f>
        <v>475.0</v>
      </c>
      <c r="G36" s="56"/>
      <c r="H36" s="56"/>
      <c r="I36" s="56"/>
    </row>
    <row r="37" ht="16.5">
      <c r="A37" s="81"/>
      <c r="B37" s="81"/>
      <c r="C37" s="82"/>
      <c r="D37" s="56"/>
      <c r="E37" s="56"/>
      <c r="F37" s="56"/>
      <c r="G37" s="56"/>
      <c r="H37" s="56"/>
      <c r="I37" s="56"/>
    </row>
    <row r="38" ht="16.5">
      <c r="A38" s="120" t="s">
        <v>508</v>
      </c>
      <c r="B38" s="121"/>
      <c r="C38" s="122"/>
      <c r="D38" s="141" t="s">
        <v>509</v>
      </c>
      <c r="E38" s="148"/>
      <c r="F38" s="137" t="s">
        <v>510</v>
      </c>
      <c r="G38" s="56"/>
      <c r="H38" s="56"/>
      <c r="I38" s="56"/>
    </row>
    <row r="39" ht="16.5">
      <c r="A39" s="125" t="s">
        <v>511</v>
      </c>
      <c r="B39" s="126">
        <v>10.0</v>
      </c>
      <c r="C39" s="127" t="s">
        <v>512</v>
      </c>
      <c r="D39" s="128">
        <v>40.0</v>
      </c>
      <c r="E39" s="143" t="s">
        <v>513</v>
      </c>
      <c r="F39" s="130">
        <f>B39*D39</f>
        <v>400.0</v>
      </c>
      <c r="G39" s="56"/>
      <c r="H39" s="56"/>
      <c r="I39" s="56"/>
    </row>
    <row r="40" ht="16.5">
      <c r="A40" s="125" t="s">
        <v>514</v>
      </c>
      <c r="B40" s="132">
        <f>B39*1.5</f>
        <v>15.0</v>
      </c>
      <c r="C40" s="127" t="s">
        <v>515</v>
      </c>
      <c r="D40" s="128">
        <v>5.0</v>
      </c>
      <c r="E40" s="143" t="s">
        <v>516</v>
      </c>
      <c r="F40" s="130">
        <f>B40*D40</f>
        <v>75.0</v>
      </c>
      <c r="G40" s="56"/>
      <c r="H40" s="56"/>
      <c r="I40" s="56"/>
    </row>
    <row r="41" ht="16.5">
      <c r="A41" s="125"/>
      <c r="B41" s="132"/>
      <c r="C41" s="127"/>
      <c r="D41" s="129">
        <f>D39+D40</f>
        <v>45.0</v>
      </c>
      <c r="E41" s="133" t="s">
        <v>517</v>
      </c>
      <c r="F41" s="130">
        <f>F39+F40</f>
        <v>475.0</v>
      </c>
      <c r="G41" s="56"/>
      <c r="H41" s="56"/>
      <c r="I41" s="56"/>
    </row>
    <row r="42" ht="16.5">
      <c r="A42" s="81"/>
      <c r="B42" s="81"/>
      <c r="C42" s="82"/>
      <c r="D42" s="56"/>
      <c r="E42" s="56"/>
      <c r="F42" s="56"/>
      <c r="G42" s="56"/>
      <c r="H42" s="56"/>
      <c r="I42" s="56"/>
    </row>
    <row r="43" ht="16.5">
      <c r="A43" s="149" t="s">
        <v>518</v>
      </c>
      <c r="B43" s="125"/>
      <c r="C43" s="125"/>
      <c r="D43" s="129">
        <f>D6+D11+D16+D21+D26+D31+D36+D41</f>
        <v>360.0</v>
      </c>
      <c r="E43" s="150" t="s">
        <v>519</v>
      </c>
      <c r="F43" s="151">
        <f>F6+F11+F16+F21+F26+F31+F36+F41</f>
        <v>4298.75</v>
      </c>
      <c r="G43" s="56"/>
      <c r="H43" s="56"/>
      <c r="I43" s="56"/>
    </row>
    <row r="44" ht="16.5">
      <c r="A44" s="81"/>
      <c r="B44" s="81"/>
      <c r="C44" s="82"/>
      <c r="D44" s="56"/>
      <c r="E44" s="56"/>
      <c r="F44" s="56"/>
      <c r="G44" s="56"/>
      <c r="H44" s="56"/>
      <c r="I44" s="56"/>
    </row>
    <row r="45" ht="16.5">
      <c r="A45" s="80" t="s">
        <v>520</v>
      </c>
      <c r="B45" s="81"/>
      <c r="C45" s="82"/>
      <c r="D45" s="56"/>
      <c r="E45" s="56"/>
      <c r="F45" s="56"/>
      <c r="G45" s="56"/>
      <c r="H45" s="56"/>
      <c r="I45" s="56"/>
    </row>
    <row r="46" ht="16.5">
      <c r="A46" s="119" t="s">
        <v>521</v>
      </c>
      <c r="B46" s="81"/>
      <c r="C46" s="82"/>
      <c r="D46" s="56"/>
      <c r="E46" s="56"/>
      <c r="F46" s="56"/>
      <c r="G46" s="56"/>
      <c r="H46" s="56"/>
      <c r="I46" s="56"/>
    </row>
  </sheetData>
  <mergeCells count="3">
    <mergeCell ref="D38:E38"/>
    <mergeCell ref="A1:I1"/>
    <mergeCell ref="A43:C43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customHeight="1"/>
  <cols>
    <col min="1" max="1" style="53" width="36.86"/>
    <col min="2" max="2" style="53" width="13.29"/>
    <col min="3" max="3" style="53" width="2.57"/>
    <col min="4" max="4" style="53" width="36.86"/>
    <col min="5" max="5" style="53" width="13.29"/>
    <col min="6" max="6" style="53" width="2.57"/>
    <col min="7" max="7" style="53" width="36.86"/>
    <col min="8" max="8" style="53" width="13.29"/>
    <col min="9" max="9" style="53" width="2.57"/>
    <col min="10" max="10" style="53" width="36.86"/>
    <col min="11" max="11" style="53" width="13.29"/>
    <col min="12" max="1024" style="53" width="9.86"/>
    <col min="1025" max="1025" width="11.43"/>
  </cols>
  <sheetData>
    <row r="1" customHeight="1" ht="54.0" customFormat="1" s="53">
      <c r="A1" s="16" t="s">
        <v>522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customHeight="1" ht="13.5" customFormat="1" s="53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customHeight="1" ht="24.75" customFormat="1" s="53">
      <c r="A3" s="152" t="s">
        <v>523</v>
      </c>
      <c r="B3" s="153"/>
      <c r="C3" s="154"/>
      <c r="D3" s="152" t="s">
        <v>524</v>
      </c>
      <c r="E3" s="153"/>
      <c r="F3" s="154"/>
      <c r="G3" s="152" t="s">
        <v>525</v>
      </c>
      <c r="H3" s="153"/>
      <c r="I3" s="154"/>
      <c r="J3" s="152" t="s">
        <v>526</v>
      </c>
      <c r="K3" s="153"/>
    </row>
    <row r="4" customHeight="1" ht="13.5" customFormat="1" s="53">
      <c r="A4" s="155" t="s">
        <v>527</v>
      </c>
      <c r="B4" s="156"/>
      <c r="C4" s="80"/>
      <c r="D4" s="155" t="s">
        <v>528</v>
      </c>
      <c r="E4" s="156"/>
      <c r="F4" s="80"/>
      <c r="G4" s="155" t="s">
        <v>529</v>
      </c>
      <c r="H4" s="156"/>
      <c r="I4" s="80"/>
      <c r="J4" s="155" t="s">
        <v>530</v>
      </c>
      <c r="K4" s="156"/>
    </row>
    <row r="5" customHeight="1" ht="13.5" customFormat="1" s="53">
      <c r="A5" s="157" t="s">
        <v>531</v>
      </c>
      <c r="B5" s="158">
        <v>500.0</v>
      </c>
      <c r="C5" s="80"/>
      <c r="D5" s="157" t="s">
        <v>532</v>
      </c>
      <c r="E5" s="158">
        <v>500.0</v>
      </c>
      <c r="F5" s="80"/>
      <c r="G5" s="157" t="s">
        <v>533</v>
      </c>
      <c r="H5" s="158">
        <v>500.0</v>
      </c>
      <c r="I5" s="80"/>
      <c r="J5" s="157" t="s">
        <v>534</v>
      </c>
      <c r="K5" s="158">
        <v>500.0</v>
      </c>
    </row>
    <row r="6" customHeight="1" ht="13.5" customFormat="1" s="53">
      <c r="A6" s="157" t="s">
        <v>535</v>
      </c>
      <c r="B6" s="159">
        <v>0.4</v>
      </c>
      <c r="C6" s="80"/>
      <c r="D6" s="157" t="s">
        <v>536</v>
      </c>
      <c r="E6" s="159">
        <v>0.4</v>
      </c>
      <c r="F6" s="80"/>
      <c r="G6" s="157" t="s">
        <v>537</v>
      </c>
      <c r="H6" s="159">
        <v>0.4</v>
      </c>
      <c r="I6" s="80"/>
      <c r="J6" s="157" t="s">
        <v>538</v>
      </c>
      <c r="K6" s="159">
        <v>0.4</v>
      </c>
    </row>
    <row r="7" customHeight="1" ht="13.5" customFormat="1" s="53">
      <c r="A7" s="157" t="s">
        <v>539</v>
      </c>
      <c r="B7" s="158">
        <f>B5*B6</f>
        <v>200.0</v>
      </c>
      <c r="C7" s="80"/>
      <c r="D7" s="157" t="s">
        <v>540</v>
      </c>
      <c r="E7" s="158">
        <f>E5*E6</f>
        <v>200.0</v>
      </c>
      <c r="F7" s="80"/>
      <c r="G7" s="157" t="s">
        <v>541</v>
      </c>
      <c r="H7" s="158">
        <f>H5*H6</f>
        <v>200.0</v>
      </c>
      <c r="I7" s="80"/>
      <c r="J7" s="157" t="s">
        <v>542</v>
      </c>
      <c r="K7" s="158">
        <f>K5*K6</f>
        <v>200.0</v>
      </c>
    </row>
    <row r="8" customHeight="1" ht="13.5" customFormat="1" s="53">
      <c r="A8" s="160"/>
      <c r="B8" s="161"/>
      <c r="C8" s="80"/>
      <c r="D8" s="160"/>
      <c r="E8" s="156"/>
      <c r="F8" s="80"/>
      <c r="G8" s="160"/>
      <c r="H8" s="156"/>
      <c r="I8" s="80"/>
      <c r="J8" s="160"/>
      <c r="K8" s="156"/>
    </row>
    <row r="9" customHeight="1" ht="13.5" customFormat="1" s="53">
      <c r="A9" s="155" t="s">
        <v>543</v>
      </c>
      <c r="B9" s="161"/>
      <c r="C9" s="80"/>
      <c r="D9" s="155" t="s">
        <v>544</v>
      </c>
      <c r="E9" s="156"/>
      <c r="F9" s="80"/>
      <c r="G9" s="155" t="s">
        <v>545</v>
      </c>
      <c r="H9" s="156"/>
      <c r="I9" s="80"/>
      <c r="J9" s="155" t="s">
        <v>546</v>
      </c>
      <c r="K9" s="156"/>
    </row>
    <row r="10" customHeight="1" ht="13.5" customFormat="1" s="53">
      <c r="A10" s="157" t="s">
        <v>547</v>
      </c>
      <c r="B10" s="158">
        <v>500.0</v>
      </c>
      <c r="C10" s="80"/>
      <c r="D10" s="157" t="s">
        <v>548</v>
      </c>
      <c r="E10" s="158">
        <v>1500.0</v>
      </c>
      <c r="F10" s="80"/>
      <c r="G10" s="157">
        <v>1.0</v>
      </c>
      <c r="H10" s="158"/>
      <c r="I10" s="80"/>
      <c r="J10" s="157">
        <v>1.0</v>
      </c>
      <c r="K10" s="158"/>
    </row>
    <row r="11" customHeight="1" ht="13.5" customFormat="1" s="53">
      <c r="A11" s="157" t="s">
        <v>549</v>
      </c>
      <c r="B11" s="158">
        <v>100.0</v>
      </c>
      <c r="C11" s="80"/>
      <c r="D11" s="157" t="s">
        <v>550</v>
      </c>
      <c r="E11" s="158">
        <v>100.0</v>
      </c>
      <c r="F11" s="80"/>
      <c r="G11" s="157">
        <v>2.0</v>
      </c>
      <c r="H11" s="158"/>
      <c r="I11" s="80"/>
      <c r="J11" s="157">
        <v>2.0</v>
      </c>
      <c r="K11" s="158"/>
    </row>
    <row r="12" customHeight="1" ht="13.5" customFormat="1" s="53">
      <c r="A12" s="157" t="s">
        <v>551</v>
      </c>
      <c r="B12" s="158">
        <v>500.0</v>
      </c>
      <c r="C12" s="80"/>
      <c r="D12" s="157"/>
      <c r="E12" s="158"/>
      <c r="F12" s="80"/>
      <c r="G12" s="157">
        <v>3.0</v>
      </c>
      <c r="H12" s="158"/>
      <c r="I12" s="80"/>
      <c r="J12" s="157">
        <v>3.0</v>
      </c>
      <c r="K12" s="158"/>
    </row>
    <row r="13" customHeight="1" ht="13.5" customFormat="1" s="53">
      <c r="A13" s="157" t="s">
        <v>552</v>
      </c>
      <c r="B13" s="158">
        <v>500.0</v>
      </c>
      <c r="C13" s="80"/>
      <c r="D13" s="157"/>
      <c r="E13" s="158"/>
      <c r="F13" s="80"/>
      <c r="G13" s="157">
        <v>4.0</v>
      </c>
      <c r="H13" s="158"/>
      <c r="I13" s="80"/>
      <c r="J13" s="157">
        <v>4.0</v>
      </c>
      <c r="K13" s="158"/>
    </row>
    <row r="14" customHeight="1" ht="13.5" customFormat="1" s="53">
      <c r="A14" s="157" t="s">
        <v>553</v>
      </c>
      <c r="B14" s="158">
        <v>50.0</v>
      </c>
      <c r="C14" s="80"/>
      <c r="D14" s="157"/>
      <c r="E14" s="158"/>
      <c r="F14" s="80"/>
      <c r="G14" s="157">
        <v>5.0</v>
      </c>
      <c r="H14" s="158"/>
      <c r="I14" s="80"/>
      <c r="J14" s="157">
        <v>5.0</v>
      </c>
      <c r="K14" s="158"/>
    </row>
    <row r="15" customHeight="1" ht="13.5" customFormat="1" s="53">
      <c r="A15" s="155" t="s">
        <v>554</v>
      </c>
      <c r="B15" s="162">
        <f>SUM(B10:B14)</f>
        <v>1650.0</v>
      </c>
      <c r="C15" s="80"/>
      <c r="D15" s="155" t="s">
        <v>555</v>
      </c>
      <c r="E15" s="163">
        <f>SUM(E10:E14)</f>
        <v>1600.0</v>
      </c>
      <c r="F15" s="80"/>
      <c r="G15" s="155" t="s">
        <v>556</v>
      </c>
      <c r="H15" s="163">
        <f>SUM(H10:H14)</f>
        <v>0.0</v>
      </c>
      <c r="I15" s="80"/>
      <c r="J15" s="155" t="s">
        <v>557</v>
      </c>
      <c r="K15" s="163">
        <f>SUM(K10:K14)</f>
        <v>0.0</v>
      </c>
    </row>
    <row r="16" customHeight="1" ht="13.5" customFormat="1" s="53">
      <c r="A16" s="160"/>
      <c r="B16" s="161"/>
      <c r="C16" s="80"/>
      <c r="D16" s="160"/>
      <c r="E16" s="156"/>
      <c r="F16" s="80"/>
      <c r="G16" s="160"/>
      <c r="H16" s="156"/>
      <c r="I16" s="80"/>
      <c r="J16" s="160"/>
      <c r="K16" s="156"/>
    </row>
    <row r="17" customHeight="1" ht="13.5" customFormat="1" s="53">
      <c r="A17" s="155" t="s">
        <v>558</v>
      </c>
      <c r="B17" s="161"/>
      <c r="C17" s="80"/>
      <c r="D17" s="155" t="s">
        <v>559</v>
      </c>
      <c r="E17" s="156"/>
      <c r="F17" s="80"/>
      <c r="G17" s="155" t="s">
        <v>560</v>
      </c>
      <c r="H17" s="156"/>
      <c r="I17" s="80"/>
      <c r="J17" s="155" t="s">
        <v>561</v>
      </c>
      <c r="K17" s="156"/>
    </row>
    <row r="18" customHeight="1" ht="13.5" customFormat="1" s="53">
      <c r="A18" s="157" t="s">
        <v>562</v>
      </c>
      <c r="B18" s="158">
        <f>B15</f>
        <v>1650.0</v>
      </c>
      <c r="C18" s="80"/>
      <c r="D18" s="157" t="s">
        <v>563</v>
      </c>
      <c r="E18" s="164">
        <f>E15</f>
        <v>1600.0</v>
      </c>
      <c r="F18" s="80"/>
      <c r="G18" s="157" t="s">
        <v>564</v>
      </c>
      <c r="H18" s="164">
        <f>H15</f>
        <v>0.0</v>
      </c>
      <c r="I18" s="80"/>
      <c r="J18" s="157" t="s">
        <v>565</v>
      </c>
      <c r="K18" s="164">
        <f>K15</f>
        <v>0.0</v>
      </c>
    </row>
    <row r="19" customHeight="1" ht="13.5" customFormat="1" s="53">
      <c r="A19" s="157" t="s">
        <v>566</v>
      </c>
      <c r="B19" s="158">
        <f>B7</f>
        <v>200.0</v>
      </c>
      <c r="C19" s="80"/>
      <c r="D19" s="157" t="s">
        <v>567</v>
      </c>
      <c r="E19" s="164">
        <f>E7</f>
        <v>200.0</v>
      </c>
      <c r="F19" s="80"/>
      <c r="G19" s="157" t="s">
        <v>568</v>
      </c>
      <c r="H19" s="164">
        <f>H7</f>
        <v>200.0</v>
      </c>
      <c r="I19" s="80"/>
      <c r="J19" s="157" t="s">
        <v>569</v>
      </c>
      <c r="K19" s="164">
        <f>K7</f>
        <v>200.0</v>
      </c>
    </row>
    <row r="20" customHeight="1" ht="13.5" customFormat="1" s="53">
      <c r="A20" s="157" t="s">
        <v>570</v>
      </c>
      <c r="B20" s="158">
        <f>B18/B19</f>
        <v>8.25</v>
      </c>
      <c r="C20" s="80"/>
      <c r="D20" s="157" t="s">
        <v>571</v>
      </c>
      <c r="E20" s="164">
        <f>E18/E19</f>
        <v>8.0</v>
      </c>
      <c r="F20" s="80"/>
      <c r="G20" s="157" t="s">
        <v>572</v>
      </c>
      <c r="H20" s="164">
        <f>H18/H19</f>
        <v>0.0</v>
      </c>
      <c r="I20" s="80"/>
      <c r="J20" s="157" t="s">
        <v>573</v>
      </c>
      <c r="K20" s="164">
        <f>K18/K19</f>
        <v>0.0</v>
      </c>
    </row>
    <row r="21" customHeight="1" ht="13.5" customFormat="1" s="53">
      <c r="A21" s="157" t="s">
        <v>574</v>
      </c>
      <c r="B21" s="159">
        <v>0.24</v>
      </c>
      <c r="C21" s="80"/>
      <c r="D21" s="157" t="s">
        <v>575</v>
      </c>
      <c r="E21" s="165">
        <v>0.2</v>
      </c>
      <c r="F21" s="80"/>
      <c r="G21" s="157" t="s">
        <v>576</v>
      </c>
      <c r="H21" s="165">
        <v>0.24</v>
      </c>
      <c r="I21" s="80"/>
      <c r="J21" s="157" t="s">
        <v>577</v>
      </c>
      <c r="K21" s="165">
        <v>0.24</v>
      </c>
    </row>
    <row r="22" customHeight="1" ht="13.5" customFormat="1" s="53">
      <c r="A22" s="157" t="s">
        <v>578</v>
      </c>
      <c r="B22" s="166">
        <f>B20/B21</f>
        <v>34.375</v>
      </c>
      <c r="C22" s="80"/>
      <c r="D22" s="157" t="s">
        <v>579</v>
      </c>
      <c r="E22" s="166">
        <f>E20/E21</f>
        <v>40.0</v>
      </c>
      <c r="F22" s="80"/>
      <c r="G22" s="157" t="s">
        <v>580</v>
      </c>
      <c r="H22" s="166">
        <f>H20/H21</f>
        <v>0.0</v>
      </c>
      <c r="I22" s="80"/>
      <c r="J22" s="157" t="s">
        <v>581</v>
      </c>
      <c r="K22" s="166">
        <f>K20/K21</f>
        <v>0.0</v>
      </c>
    </row>
    <row r="23" customHeight="1" ht="13.5" customFormat="1" s="53">
      <c r="A23" s="157" t="s">
        <v>582</v>
      </c>
      <c r="B23" s="167" t="s">
        <v>583</v>
      </c>
      <c r="C23" s="80"/>
      <c r="D23" s="157" t="s">
        <v>584</v>
      </c>
      <c r="E23" s="168" t="s">
        <v>585</v>
      </c>
      <c r="F23" s="80"/>
      <c r="G23" s="157" t="s">
        <v>586</v>
      </c>
      <c r="H23" s="168" t="s">
        <v>587</v>
      </c>
      <c r="I23" s="80"/>
      <c r="J23" s="157" t="s">
        <v>588</v>
      </c>
      <c r="K23" s="168" t="s">
        <v>589</v>
      </c>
    </row>
    <row r="24" customHeight="1" ht="29.25" customFormat="1" s="53">
      <c r="A24" s="169"/>
      <c r="B24" s="156"/>
      <c r="C24" s="80"/>
      <c r="D24" s="169"/>
      <c r="E24" s="156"/>
      <c r="F24" s="80"/>
      <c r="G24" s="169"/>
      <c r="H24" s="156"/>
      <c r="I24" s="80"/>
      <c r="J24" s="169"/>
      <c r="K24" s="156"/>
    </row>
    <row r="25" customHeight="1" ht="13.5" customFormat="1" s="1">
      <c r="A25" s="170" t="s">
        <v>590</v>
      </c>
      <c r="B25" s="171"/>
      <c r="C25" s="40"/>
      <c r="D25" s="170" t="s">
        <v>591</v>
      </c>
      <c r="E25" s="171"/>
      <c r="F25" s="40"/>
      <c r="G25" s="170" t="s">
        <v>592</v>
      </c>
      <c r="H25" s="171"/>
      <c r="I25" s="40"/>
      <c r="J25" s="170" t="s">
        <v>593</v>
      </c>
      <c r="K25" s="171"/>
    </row>
    <row r="26" customHeight="1" ht="13.5"/>
    <row r="27" customHeight="1" ht="13.5"/>
    <row r="28" customHeight="1" ht="13.5">
      <c r="A28" s="172"/>
      <c r="D28" s="172"/>
      <c r="G28" s="172"/>
      <c r="J28" s="172"/>
    </row>
  </sheetData>
  <mergeCells count="9">
    <mergeCell ref="D25:E25"/>
    <mergeCell ref="A3:B3"/>
    <mergeCell ref="A25:B25"/>
    <mergeCell ref="G25:H25"/>
    <mergeCell ref="J25:K25"/>
    <mergeCell ref="J3:K3"/>
    <mergeCell ref="A1:K1"/>
    <mergeCell ref="G3:H3"/>
    <mergeCell ref="D3:E3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 customHeight="1"/>
  <cols>
    <col min="1" max="2" style="173" width="9.86"/>
    <col min="3" max="12" style="173" width="8.29"/>
    <col min="13" max="1024" style="173" width="9.86"/>
    <col min="1025" max="1025" width="11.43"/>
  </cols>
  <sheetData>
    <row r="1" customHeight="1" ht="54.0" customFormat="1" s="53">
      <c r="A1" s="16" t="s">
        <v>594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ht="16.5">
      <c r="A2" s="87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</row>
    <row r="3" ht="16.5">
      <c r="A3" s="175" t="s">
        <v>595</v>
      </c>
      <c r="B3" s="176"/>
      <c r="C3" s="176"/>
      <c r="D3" s="177">
        <v>0.2</v>
      </c>
      <c r="E3" s="177">
        <v>0.25</v>
      </c>
      <c r="F3" s="177">
        <v>0.3</v>
      </c>
      <c r="G3" s="177">
        <v>0.35</v>
      </c>
      <c r="H3" s="177">
        <v>0.4</v>
      </c>
      <c r="I3" s="177">
        <v>0.45</v>
      </c>
      <c r="J3" s="177">
        <v>0.5</v>
      </c>
      <c r="K3" s="177">
        <v>0.55</v>
      </c>
      <c r="L3" s="177">
        <v>0.6</v>
      </c>
      <c r="M3" s="178"/>
    </row>
    <row r="4" ht="16.5">
      <c r="A4" s="87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</row>
    <row r="5" ht="16.5">
      <c r="A5" s="179" t="s">
        <v>596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1"/>
    </row>
    <row r="6" ht="16.5">
      <c r="A6" s="182" t="s">
        <v>597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4"/>
    </row>
    <row r="7" ht="16.5">
      <c r="A7" s="185" t="s">
        <v>598</v>
      </c>
      <c r="B7" s="186">
        <v>0.02</v>
      </c>
      <c r="C7" s="186"/>
      <c r="D7" s="186">
        <v>0.09</v>
      </c>
      <c r="E7" s="186">
        <v>0.07</v>
      </c>
      <c r="F7" s="186">
        <v>0.06</v>
      </c>
      <c r="G7" s="186">
        <v>0.05</v>
      </c>
      <c r="H7" s="186">
        <v>0.05</v>
      </c>
      <c r="I7" s="186">
        <v>0.04</v>
      </c>
      <c r="J7" s="186">
        <v>0.04</v>
      </c>
      <c r="K7" s="186">
        <v>0.04</v>
      </c>
      <c r="L7" s="186">
        <v>0.03</v>
      </c>
      <c r="M7" s="187"/>
    </row>
    <row r="8" ht="16.5">
      <c r="A8" s="188"/>
      <c r="B8" s="189">
        <v>0.04</v>
      </c>
      <c r="C8" s="189"/>
      <c r="D8" s="189">
        <v>0.17</v>
      </c>
      <c r="E8" s="189">
        <v>0.14</v>
      </c>
      <c r="F8" s="189">
        <v>0.12</v>
      </c>
      <c r="G8" s="189">
        <v>0.1</v>
      </c>
      <c r="H8" s="189">
        <v>0.09</v>
      </c>
      <c r="I8" s="189">
        <v>0.08</v>
      </c>
      <c r="J8" s="189">
        <v>0.07</v>
      </c>
      <c r="K8" s="189">
        <v>0.07</v>
      </c>
      <c r="L8" s="189">
        <v>0.06</v>
      </c>
      <c r="M8" s="190"/>
    </row>
    <row r="9" ht="16.5">
      <c r="A9" s="188"/>
      <c r="B9" s="189">
        <v>0.06</v>
      </c>
      <c r="C9" s="189"/>
      <c r="D9" s="189">
        <v>0.23</v>
      </c>
      <c r="E9" s="189">
        <v>0.19</v>
      </c>
      <c r="F9" s="189">
        <v>0.17</v>
      </c>
      <c r="G9" s="189">
        <v>0.15</v>
      </c>
      <c r="H9" s="189">
        <v>0.13</v>
      </c>
      <c r="I9" s="189">
        <v>0.12</v>
      </c>
      <c r="J9" s="189">
        <v>0.11</v>
      </c>
      <c r="K9" s="189">
        <v>0.1</v>
      </c>
      <c r="L9" s="189">
        <v>0.09</v>
      </c>
      <c r="M9" s="190"/>
    </row>
    <row r="10" ht="16.5">
      <c r="A10" s="188"/>
      <c r="B10" s="189">
        <v>0.08</v>
      </c>
      <c r="C10" s="189"/>
      <c r="D10" s="189">
        <v>0.29</v>
      </c>
      <c r="E10" s="189">
        <v>0.24</v>
      </c>
      <c r="F10" s="189">
        <v>0.21</v>
      </c>
      <c r="G10" s="189">
        <v>0.19</v>
      </c>
      <c r="H10" s="189">
        <v>0.17</v>
      </c>
      <c r="I10" s="189">
        <v>0.15</v>
      </c>
      <c r="J10" s="189">
        <v>0.14</v>
      </c>
      <c r="K10" s="189">
        <v>0.13</v>
      </c>
      <c r="L10" s="189">
        <v>0.12</v>
      </c>
      <c r="M10" s="190"/>
    </row>
    <row r="11" ht="16.5">
      <c r="A11" s="188"/>
      <c r="B11" s="189">
        <v>0.1</v>
      </c>
      <c r="C11" s="189"/>
      <c r="D11" s="189">
        <v>0.33</v>
      </c>
      <c r="E11" s="189">
        <v>0.29</v>
      </c>
      <c r="F11" s="189">
        <v>0.25</v>
      </c>
      <c r="G11" s="189">
        <v>0.22</v>
      </c>
      <c r="H11" s="189">
        <v>0.2</v>
      </c>
      <c r="I11" s="189">
        <v>0.18</v>
      </c>
      <c r="J11" s="189">
        <v>0.17</v>
      </c>
      <c r="K11" s="189">
        <v>0.15</v>
      </c>
      <c r="L11" s="189">
        <v>0.14</v>
      </c>
      <c r="M11" s="190"/>
    </row>
    <row r="12" ht="16.5">
      <c r="A12" s="188"/>
      <c r="B12" s="189">
        <v>0.12</v>
      </c>
      <c r="C12" s="189"/>
      <c r="D12" s="189">
        <v>0.38</v>
      </c>
      <c r="E12" s="189">
        <v>0.32</v>
      </c>
      <c r="F12" s="189">
        <v>0.29</v>
      </c>
      <c r="G12" s="189">
        <v>0.26</v>
      </c>
      <c r="H12" s="189">
        <v>0.23</v>
      </c>
      <c r="I12" s="189">
        <v>0.21</v>
      </c>
      <c r="J12" s="189">
        <v>0.19</v>
      </c>
      <c r="K12" s="189">
        <v>0.18</v>
      </c>
      <c r="L12" s="189">
        <v>0.17</v>
      </c>
      <c r="M12" s="190"/>
    </row>
    <row r="13" ht="16.5">
      <c r="A13" s="188"/>
      <c r="B13" s="189">
        <v>0.14</v>
      </c>
      <c r="C13" s="189"/>
      <c r="D13" s="189">
        <v>0.41</v>
      </c>
      <c r="E13" s="189">
        <v>0.36</v>
      </c>
      <c r="F13" s="189">
        <v>0.32</v>
      </c>
      <c r="G13" s="189">
        <v>0.29</v>
      </c>
      <c r="H13" s="189">
        <v>0.26</v>
      </c>
      <c r="I13" s="189">
        <v>0.24</v>
      </c>
      <c r="J13" s="189">
        <v>0.22</v>
      </c>
      <c r="K13" s="189">
        <v>0.2</v>
      </c>
      <c r="L13" s="189">
        <v>0.19</v>
      </c>
      <c r="M13" s="190"/>
    </row>
    <row r="14" ht="16.5">
      <c r="A14" s="188"/>
      <c r="B14" s="189">
        <v>0.16</v>
      </c>
      <c r="C14" s="189"/>
      <c r="D14" s="189">
        <v>0.44</v>
      </c>
      <c r="E14" s="189">
        <v>0.39</v>
      </c>
      <c r="F14" s="189">
        <v>0.35</v>
      </c>
      <c r="G14" s="189">
        <v>0.31</v>
      </c>
      <c r="H14" s="189">
        <v>0.29</v>
      </c>
      <c r="I14" s="189">
        <v>0.26</v>
      </c>
      <c r="J14" s="189">
        <v>0.24</v>
      </c>
      <c r="K14" s="189">
        <v>0.23</v>
      </c>
      <c r="L14" s="189">
        <v>0.21</v>
      </c>
      <c r="M14" s="190"/>
    </row>
    <row r="15" ht="16.5">
      <c r="A15" s="188"/>
      <c r="B15" s="189">
        <v>0.18</v>
      </c>
      <c r="C15" s="189"/>
      <c r="D15" s="189">
        <v>0.47</v>
      </c>
      <c r="E15" s="189">
        <v>0.42</v>
      </c>
      <c r="F15" s="189">
        <v>0.38</v>
      </c>
      <c r="G15" s="189">
        <v>0.34</v>
      </c>
      <c r="H15" s="189">
        <v>0.31</v>
      </c>
      <c r="I15" s="189">
        <v>0.29</v>
      </c>
      <c r="J15" s="189">
        <v>0.26</v>
      </c>
      <c r="K15" s="189">
        <v>0.25</v>
      </c>
      <c r="L15" s="189">
        <v>0.23</v>
      </c>
      <c r="M15" s="190"/>
    </row>
    <row r="16" ht="16.5">
      <c r="A16" s="188"/>
      <c r="B16" s="189">
        <v>0.2</v>
      </c>
      <c r="C16" s="189"/>
      <c r="D16" s="189">
        <v>0.5</v>
      </c>
      <c r="E16" s="189">
        <v>0.44</v>
      </c>
      <c r="F16" s="189">
        <v>0.4</v>
      </c>
      <c r="G16" s="189">
        <v>0.36</v>
      </c>
      <c r="H16" s="189">
        <v>0.33</v>
      </c>
      <c r="I16" s="189">
        <v>0.31</v>
      </c>
      <c r="J16" s="189">
        <v>0.29</v>
      </c>
      <c r="K16" s="189">
        <v>0.27</v>
      </c>
      <c r="L16" s="189">
        <v>0.25</v>
      </c>
      <c r="M16" s="190"/>
    </row>
    <row r="17" ht="16.5">
      <c r="A17" s="188"/>
      <c r="B17" s="189">
        <v>0.25</v>
      </c>
      <c r="C17" s="189"/>
      <c r="D17" s="189">
        <v>0.56</v>
      </c>
      <c r="E17" s="189">
        <v>0.5</v>
      </c>
      <c r="F17" s="189">
        <v>0.45</v>
      </c>
      <c r="G17" s="189">
        <v>0.42</v>
      </c>
      <c r="H17" s="189">
        <v>0.38</v>
      </c>
      <c r="I17" s="189">
        <v>0.36</v>
      </c>
      <c r="J17" s="189">
        <v>0.33</v>
      </c>
      <c r="K17" s="189">
        <v>0.31</v>
      </c>
      <c r="L17" s="189">
        <v>0.29</v>
      </c>
      <c r="M17" s="190"/>
    </row>
    <row r="18" ht="16.5">
      <c r="A18" s="191"/>
      <c r="B18" s="192">
        <v>0.3</v>
      </c>
      <c r="C18" s="192"/>
      <c r="D18" s="192">
        <v>0.6</v>
      </c>
      <c r="E18" s="192">
        <v>0.55</v>
      </c>
      <c r="F18" s="192">
        <v>0.5</v>
      </c>
      <c r="G18" s="192">
        <v>0.46</v>
      </c>
      <c r="H18" s="192">
        <v>0.43</v>
      </c>
      <c r="I18" s="192">
        <v>0.4</v>
      </c>
      <c r="J18" s="192">
        <v>0.38</v>
      </c>
      <c r="K18" s="192">
        <v>0.35</v>
      </c>
      <c r="L18" s="192">
        <v>0.33</v>
      </c>
      <c r="M18" s="193"/>
    </row>
    <row r="19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</row>
    <row r="20" ht="16.5">
      <c r="A20" s="87" t="s">
        <v>599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</row>
    <row r="21" ht="16.5">
      <c r="A21" s="87" t="s">
        <v>600</v>
      </c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</row>
    <row r="22" ht="16.5">
      <c r="A22" s="87" t="s">
        <v>601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</row>
    <row r="23" ht="16.5">
      <c r="A23" s="194"/>
      <c r="B23" s="195"/>
      <c r="C23" s="195"/>
      <c r="D23" s="195"/>
      <c r="E23" s="195"/>
      <c r="F23" s="195"/>
      <c r="G23" s="195"/>
      <c r="H23" s="195"/>
      <c r="I23" s="195"/>
      <c r="J23" s="195"/>
      <c r="K23" s="195"/>
      <c r="L23" s="195"/>
      <c r="M23" s="195"/>
    </row>
    <row r="24" ht="26.25">
      <c r="A24" s="196" t="s">
        <v>602</v>
      </c>
      <c r="B24" s="197"/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8"/>
    </row>
    <row r="25">
      <c r="A25" s="199" t="s">
        <v>603</v>
      </c>
      <c r="B25" s="199"/>
      <c r="C25" s="199"/>
      <c r="D25" s="199"/>
      <c r="E25" s="199"/>
      <c r="F25" s="199"/>
      <c r="G25" s="199"/>
      <c r="H25" s="199"/>
      <c r="I25" s="199"/>
      <c r="J25" s="199"/>
      <c r="K25" s="199"/>
      <c r="L25" s="199"/>
      <c r="M25" s="199"/>
    </row>
    <row r="26">
      <c r="A26" s="199" t="s">
        <v>604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</row>
    <row r="27">
      <c r="A27" s="199" t="s">
        <v>605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</row>
    <row r="28">
      <c r="A28" s="199" t="s">
        <v>606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</row>
    <row r="29">
      <c r="A29" s="199" t="s">
        <v>607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</row>
    <row r="30">
      <c r="A30" s="199" t="s">
        <v>608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</row>
  </sheetData>
  <mergeCells count="10">
    <mergeCell ref="A6:M6"/>
    <mergeCell ref="A1:M1"/>
    <mergeCell ref="A27:M27"/>
    <mergeCell ref="A24:M24"/>
    <mergeCell ref="A29:M29"/>
    <mergeCell ref="A26:M26"/>
    <mergeCell ref="A25:M25"/>
    <mergeCell ref="A30:M30"/>
    <mergeCell ref="A5:M5"/>
    <mergeCell ref="A28:M28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 customHeight="1"/>
  <cols>
    <col min="1" max="2" style="173" width="9.86"/>
    <col min="3" max="12" style="173" width="8.29"/>
    <col min="13" max="1024" style="173" width="9.86"/>
    <col min="1025" max="1025" width="11.43"/>
  </cols>
  <sheetData>
    <row r="1" customHeight="1" ht="54.0" customFormat="1" s="53">
      <c r="A1" s="16" t="s">
        <v>609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56"/>
    </row>
    <row r="2" ht="16.5">
      <c r="A2" s="194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</row>
    <row r="3" ht="16.5">
      <c r="A3" s="175" t="s">
        <v>610</v>
      </c>
      <c r="B3" s="200"/>
      <c r="C3" s="200"/>
      <c r="D3" s="177">
        <v>0.2</v>
      </c>
      <c r="E3" s="177">
        <v>0.25</v>
      </c>
      <c r="F3" s="177">
        <v>0.3</v>
      </c>
      <c r="G3" s="177">
        <v>0.35</v>
      </c>
      <c r="H3" s="177">
        <v>0.4</v>
      </c>
      <c r="I3" s="177">
        <v>0.45</v>
      </c>
      <c r="J3" s="177">
        <v>0.5</v>
      </c>
      <c r="K3" s="177">
        <v>0.55</v>
      </c>
      <c r="L3" s="201">
        <v>0.6</v>
      </c>
      <c r="M3" s="195"/>
    </row>
    <row r="4" ht="16.5">
      <c r="A4" s="87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95"/>
    </row>
    <row r="5" ht="16.5">
      <c r="A5" s="179" t="s">
        <v>611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3"/>
      <c r="M5" s="195"/>
    </row>
    <row r="6" ht="16.5">
      <c r="A6" s="204" t="s">
        <v>612</v>
      </c>
      <c r="B6" s="205"/>
      <c r="C6" s="205"/>
      <c r="D6" s="206"/>
      <c r="E6" s="205"/>
      <c r="F6" s="205"/>
      <c r="G6" s="205"/>
      <c r="H6" s="205"/>
      <c r="I6" s="205"/>
      <c r="J6" s="205"/>
      <c r="K6" s="205"/>
      <c r="L6" s="207"/>
      <c r="M6" s="195"/>
    </row>
    <row r="7" ht="16.5">
      <c r="A7" s="208" t="s">
        <v>613</v>
      </c>
      <c r="B7" s="189">
        <v>0.02</v>
      </c>
      <c r="C7" s="189"/>
      <c r="D7" s="189">
        <v>0.11</v>
      </c>
      <c r="E7" s="189">
        <v>0.09</v>
      </c>
      <c r="F7" s="189">
        <v>0.07</v>
      </c>
      <c r="G7" s="189">
        <v>0.06</v>
      </c>
      <c r="H7" s="189">
        <v>0.05</v>
      </c>
      <c r="I7" s="189">
        <v>0.05</v>
      </c>
      <c r="J7" s="189">
        <v>0.04</v>
      </c>
      <c r="K7" s="189">
        <v>0.04</v>
      </c>
      <c r="L7" s="209">
        <v>0.03</v>
      </c>
      <c r="M7" s="195"/>
    </row>
    <row r="8" ht="16.5">
      <c r="A8" s="188"/>
      <c r="B8" s="189">
        <v>0.04</v>
      </c>
      <c r="C8" s="189"/>
      <c r="D8" s="189">
        <v>0.25</v>
      </c>
      <c r="E8" s="189">
        <v>0.19</v>
      </c>
      <c r="F8" s="189">
        <v>0.15</v>
      </c>
      <c r="G8" s="189">
        <v>0.13</v>
      </c>
      <c r="H8" s="189">
        <v>0.11</v>
      </c>
      <c r="I8" s="189">
        <v>0.1</v>
      </c>
      <c r="J8" s="189">
        <v>0.09</v>
      </c>
      <c r="K8" s="189">
        <v>0.08</v>
      </c>
      <c r="L8" s="209">
        <v>0.07</v>
      </c>
      <c r="M8" s="195"/>
    </row>
    <row r="9" ht="16.5">
      <c r="A9" s="188"/>
      <c r="B9" s="189">
        <v>0.06</v>
      </c>
      <c r="C9" s="189"/>
      <c r="D9" s="189">
        <v>0.43</v>
      </c>
      <c r="E9" s="189">
        <v>0.32</v>
      </c>
      <c r="F9" s="189">
        <v>0.25</v>
      </c>
      <c r="G9" s="189">
        <v>0.21</v>
      </c>
      <c r="H9" s="189">
        <v>0.18</v>
      </c>
      <c r="I9" s="189">
        <v>0.15</v>
      </c>
      <c r="J9" s="189">
        <v>0.14</v>
      </c>
      <c r="K9" s="189">
        <v>0.12</v>
      </c>
      <c r="L9" s="209">
        <v>0.11</v>
      </c>
      <c r="M9" s="195"/>
    </row>
    <row r="10" ht="16.5">
      <c r="A10" s="188"/>
      <c r="B10" s="189">
        <v>0.08</v>
      </c>
      <c r="C10" s="189"/>
      <c r="D10" s="189">
        <v>0.67</v>
      </c>
      <c r="E10" s="189">
        <v>0.47</v>
      </c>
      <c r="F10" s="189">
        <v>0.36</v>
      </c>
      <c r="G10" s="189">
        <v>0.3</v>
      </c>
      <c r="H10" s="189">
        <v>0.25</v>
      </c>
      <c r="I10" s="189">
        <v>0.22</v>
      </c>
      <c r="J10" s="189">
        <v>0.19</v>
      </c>
      <c r="K10" s="189">
        <v>0.17</v>
      </c>
      <c r="L10" s="209">
        <v>0.15</v>
      </c>
      <c r="M10" s="195"/>
    </row>
    <row r="11" ht="16.5">
      <c r="A11" s="188"/>
      <c r="B11" s="189">
        <v>0.1</v>
      </c>
      <c r="C11" s="189"/>
      <c r="D11" s="189">
        <v>1.0</v>
      </c>
      <c r="E11" s="189">
        <v>0.67</v>
      </c>
      <c r="F11" s="189">
        <v>0.5</v>
      </c>
      <c r="G11" s="189">
        <v>0.4</v>
      </c>
      <c r="H11" s="189">
        <v>0.33</v>
      </c>
      <c r="I11" s="189">
        <v>0.29</v>
      </c>
      <c r="J11" s="189">
        <v>0.25</v>
      </c>
      <c r="K11" s="189">
        <v>0.22</v>
      </c>
      <c r="L11" s="209">
        <v>0.2</v>
      </c>
      <c r="M11" s="195"/>
    </row>
    <row r="12" ht="16.5">
      <c r="A12" s="188"/>
      <c r="B12" s="189">
        <v>0.12</v>
      </c>
      <c r="C12" s="189"/>
      <c r="D12" s="189">
        <v>1.5</v>
      </c>
      <c r="E12" s="189">
        <v>0.92</v>
      </c>
      <c r="F12" s="189">
        <v>0.67</v>
      </c>
      <c r="G12" s="189">
        <v>0.52</v>
      </c>
      <c r="H12" s="189">
        <v>0.43</v>
      </c>
      <c r="I12" s="189">
        <v>0.36</v>
      </c>
      <c r="J12" s="189">
        <v>0.32</v>
      </c>
      <c r="K12" s="189">
        <v>0.28</v>
      </c>
      <c r="L12" s="209">
        <v>0.25</v>
      </c>
      <c r="M12" s="195"/>
    </row>
    <row r="13" ht="16.5">
      <c r="A13" s="188"/>
      <c r="B13" s="189">
        <v>0.14</v>
      </c>
      <c r="C13" s="189"/>
      <c r="D13" s="189">
        <v>2.33</v>
      </c>
      <c r="E13" s="189">
        <v>1.27</v>
      </c>
      <c r="F13" s="189">
        <v>0.88</v>
      </c>
      <c r="G13" s="189">
        <v>0.67</v>
      </c>
      <c r="H13" s="189">
        <v>0.54</v>
      </c>
      <c r="I13" s="189">
        <v>0.45</v>
      </c>
      <c r="J13" s="189">
        <v>0.39</v>
      </c>
      <c r="K13" s="189">
        <v>0.14</v>
      </c>
      <c r="L13" s="209">
        <v>0.3</v>
      </c>
      <c r="M13" s="195"/>
    </row>
    <row r="14" ht="16.5">
      <c r="A14" s="188"/>
      <c r="B14" s="189">
        <v>0.16</v>
      </c>
      <c r="C14" s="189"/>
      <c r="D14" s="189">
        <v>4.0</v>
      </c>
      <c r="E14" s="189">
        <v>1.78</v>
      </c>
      <c r="F14" s="189">
        <v>1.14</v>
      </c>
      <c r="G14" s="189">
        <v>0.84</v>
      </c>
      <c r="H14" s="189">
        <v>0.67</v>
      </c>
      <c r="I14" s="189">
        <v>0.55</v>
      </c>
      <c r="J14" s="189">
        <v>0.47</v>
      </c>
      <c r="K14" s="189">
        <v>0.41</v>
      </c>
      <c r="L14" s="209">
        <v>0.36</v>
      </c>
      <c r="M14" s="195"/>
    </row>
    <row r="15" ht="16.5">
      <c r="A15" s="188"/>
      <c r="B15" s="189">
        <v>0.18</v>
      </c>
      <c r="C15" s="189"/>
      <c r="D15" s="189">
        <v>9.0</v>
      </c>
      <c r="E15" s="189">
        <v>2.57</v>
      </c>
      <c r="F15" s="189">
        <v>1.5</v>
      </c>
      <c r="G15" s="189">
        <v>1.06</v>
      </c>
      <c r="H15" s="189">
        <v>0.82</v>
      </c>
      <c r="I15" s="189">
        <v>0.67</v>
      </c>
      <c r="J15" s="189">
        <v>0.56</v>
      </c>
      <c r="K15" s="189">
        <v>0.49</v>
      </c>
      <c r="L15" s="209">
        <v>0.43</v>
      </c>
      <c r="M15" s="195"/>
    </row>
    <row r="16" ht="16.5">
      <c r="A16" s="188"/>
      <c r="B16" s="189">
        <v>0.2</v>
      </c>
      <c r="C16" s="189"/>
      <c r="D16" s="174"/>
      <c r="E16" s="189">
        <v>4.0</v>
      </c>
      <c r="F16" s="189">
        <v>2.0</v>
      </c>
      <c r="G16" s="189">
        <v>1.33</v>
      </c>
      <c r="H16" s="189">
        <v>1.0</v>
      </c>
      <c r="I16" s="189">
        <v>0.8</v>
      </c>
      <c r="J16" s="189">
        <v>0.67</v>
      </c>
      <c r="K16" s="189">
        <v>0.57</v>
      </c>
      <c r="L16" s="209">
        <v>0.5</v>
      </c>
      <c r="M16" s="195"/>
    </row>
    <row r="17" ht="16.5">
      <c r="A17" s="188"/>
      <c r="B17" s="189">
        <v>0.25</v>
      </c>
      <c r="C17" s="189"/>
      <c r="D17" s="174"/>
      <c r="E17" s="87"/>
      <c r="F17" s="189">
        <v>5.0</v>
      </c>
      <c r="G17" s="189">
        <v>2.5</v>
      </c>
      <c r="H17" s="189">
        <v>1.67</v>
      </c>
      <c r="I17" s="189">
        <v>1.25</v>
      </c>
      <c r="J17" s="189">
        <v>1.0</v>
      </c>
      <c r="K17" s="189">
        <v>0.83</v>
      </c>
      <c r="L17" s="209">
        <v>0.71</v>
      </c>
      <c r="M17" s="195"/>
    </row>
    <row r="18" ht="16.5">
      <c r="A18" s="191"/>
      <c r="B18" s="192">
        <v>0.3</v>
      </c>
      <c r="C18" s="192"/>
      <c r="D18" s="210"/>
      <c r="E18" s="211"/>
      <c r="F18" s="211"/>
      <c r="G18" s="192">
        <v>6.0</v>
      </c>
      <c r="H18" s="192">
        <v>3.0</v>
      </c>
      <c r="I18" s="192">
        <v>2.0</v>
      </c>
      <c r="J18" s="192">
        <v>1.5</v>
      </c>
      <c r="K18" s="192">
        <v>1.2</v>
      </c>
      <c r="L18" s="212">
        <v>1.0</v>
      </c>
      <c r="M18" s="195"/>
    </row>
    <row r="19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95"/>
    </row>
    <row r="20" customHeight="1" ht="16.5">
      <c r="A20" s="213" t="s">
        <v>614</v>
      </c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15"/>
      <c r="M20" s="195"/>
    </row>
    <row r="21" customHeight="1" ht="16.5">
      <c r="A21" s="216"/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18"/>
      <c r="M21" s="195"/>
    </row>
    <row r="22" customHeight="1" ht="16.5">
      <c r="A22" s="216"/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18"/>
      <c r="M22" s="195"/>
    </row>
    <row r="23" customHeight="1" ht="16.5">
      <c r="A23" s="216"/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8"/>
      <c r="M23" s="195"/>
    </row>
    <row r="24" customHeight="1" ht="16.5">
      <c r="A24" s="216"/>
      <c r="B24" s="217"/>
      <c r="C24" s="217"/>
      <c r="D24" s="217"/>
      <c r="E24" s="217"/>
      <c r="F24" s="217"/>
      <c r="G24" s="217"/>
      <c r="H24" s="217"/>
      <c r="I24" s="217"/>
      <c r="J24" s="217"/>
      <c r="K24" s="217"/>
      <c r="L24" s="218"/>
      <c r="M24" s="195"/>
    </row>
    <row r="25">
      <c r="A25" s="216"/>
      <c r="B25" s="217"/>
      <c r="C25" s="217"/>
      <c r="D25" s="217"/>
      <c r="E25" s="217"/>
      <c r="F25" s="217"/>
      <c r="G25" s="217"/>
      <c r="H25" s="217"/>
      <c r="I25" s="217"/>
      <c r="J25" s="217"/>
      <c r="K25" s="217"/>
      <c r="L25" s="218"/>
      <c r="M25" s="195"/>
    </row>
    <row r="26" customFormat="1" s="173">
      <c r="A26" s="216"/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8"/>
    </row>
    <row r="27" customFormat="1" s="173">
      <c r="A27" s="216"/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218"/>
    </row>
    <row r="28" customFormat="1" s="173">
      <c r="A28" s="219"/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1"/>
    </row>
  </sheetData>
  <mergeCells count="2">
    <mergeCell ref="A1:L1"/>
    <mergeCell ref="A20:L28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 customHeight="1"/>
  <cols>
    <col min="1" max="1" style="222" width="29.43"/>
    <col min="2" max="5" style="173" width="9.29"/>
    <col min="6" max="7" style="223" width="9.29"/>
    <col min="8" max="11" style="173" width="9.29"/>
    <col min="12" max="1024" style="173" width="9.86"/>
    <col min="1025" max="1025" width="11.43"/>
  </cols>
  <sheetData>
    <row r="1" customHeight="1" ht="43.5" customFormat="1" s="173">
      <c r="A1" s="16" t="s">
        <v>615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customHeight="1" ht="31.5" customFormat="1" s="227">
      <c r="A2" s="224" t="s">
        <v>616</v>
      </c>
      <c r="B2" s="225" t="s">
        <v>617</v>
      </c>
      <c r="C2" s="226"/>
      <c r="D2" s="225" t="s">
        <v>618</v>
      </c>
      <c r="E2" s="226"/>
      <c r="F2" s="225" t="s">
        <v>619</v>
      </c>
      <c r="G2" s="226"/>
      <c r="H2" s="225" t="s">
        <v>620</v>
      </c>
      <c r="I2" s="226"/>
      <c r="J2" s="225" t="s">
        <v>621</v>
      </c>
      <c r="K2" s="226"/>
    </row>
    <row r="3" customHeight="1" ht="21.0" customFormat="1" s="173">
      <c r="A3" s="228" t="s">
        <v>622</v>
      </c>
      <c r="B3" s="229" t="s">
        <v>623</v>
      </c>
      <c r="C3" s="230"/>
      <c r="D3" s="229" t="s">
        <v>624</v>
      </c>
      <c r="E3" s="230"/>
      <c r="F3" s="231" t="s">
        <v>625</v>
      </c>
      <c r="G3" s="232"/>
      <c r="H3" s="229" t="s">
        <v>626</v>
      </c>
      <c r="I3" s="230"/>
      <c r="J3" s="229" t="s">
        <v>627</v>
      </c>
      <c r="K3" s="230"/>
    </row>
    <row r="4" customHeight="1" ht="21.0" customFormat="1" s="173">
      <c r="A4" s="233" t="s">
        <v>628</v>
      </c>
      <c r="B4" s="234"/>
      <c r="C4" s="235"/>
      <c r="D4" s="234"/>
      <c r="E4" s="235"/>
      <c r="F4" s="236"/>
      <c r="G4" s="237"/>
      <c r="H4" s="234"/>
      <c r="I4" s="235"/>
      <c r="J4" s="234"/>
      <c r="K4" s="235"/>
    </row>
    <row r="5" customHeight="1" ht="21.0" customFormat="1" s="173">
      <c r="A5" s="233" t="s">
        <v>629</v>
      </c>
      <c r="B5" s="231" t="s">
        <v>630</v>
      </c>
      <c r="C5" s="232"/>
      <c r="D5" s="231" t="s">
        <v>631</v>
      </c>
      <c r="E5" s="232"/>
      <c r="F5" s="236"/>
      <c r="G5" s="237"/>
      <c r="H5" s="231" t="s">
        <v>632</v>
      </c>
      <c r="I5" s="232"/>
      <c r="J5" s="231" t="s">
        <v>633</v>
      </c>
      <c r="K5" s="232"/>
    </row>
    <row r="6" customHeight="1" ht="21.0" customFormat="1" s="173">
      <c r="A6" s="233" t="s">
        <v>634</v>
      </c>
      <c r="B6" s="238"/>
      <c r="C6" s="239"/>
      <c r="D6" s="238"/>
      <c r="E6" s="239"/>
      <c r="F6" s="238"/>
      <c r="G6" s="239"/>
      <c r="H6" s="238"/>
      <c r="I6" s="239"/>
      <c r="J6" s="238"/>
      <c r="K6" s="239"/>
    </row>
    <row r="7" customHeight="1" ht="21.0" customFormat="1" s="173">
      <c r="A7" s="233" t="s">
        <v>635</v>
      </c>
      <c r="B7" s="240" t="s">
        <v>636</v>
      </c>
      <c r="C7" s="241"/>
      <c r="D7" s="240" t="s">
        <v>637</v>
      </c>
      <c r="E7" s="241"/>
      <c r="F7" s="240" t="s">
        <v>638</v>
      </c>
      <c r="G7" s="241"/>
      <c r="H7" s="240" t="s">
        <v>639</v>
      </c>
      <c r="I7" s="241"/>
      <c r="J7" s="240" t="s">
        <v>640</v>
      </c>
      <c r="K7" s="241"/>
    </row>
    <row r="8" customHeight="1" ht="21.0" customFormat="1" s="173">
      <c r="A8" s="233" t="s">
        <v>641</v>
      </c>
      <c r="B8" s="242"/>
      <c r="C8" s="243"/>
      <c r="D8" s="242"/>
      <c r="E8" s="243"/>
      <c r="F8" s="242"/>
      <c r="G8" s="243"/>
      <c r="H8" s="242"/>
      <c r="I8" s="243"/>
      <c r="J8" s="242"/>
      <c r="K8" s="243"/>
    </row>
    <row r="9" customHeight="1" ht="21.0" customFormat="1" s="173">
      <c r="A9" s="233" t="s">
        <v>642</v>
      </c>
      <c r="B9" s="242"/>
      <c r="C9" s="243"/>
      <c r="D9" s="242"/>
      <c r="E9" s="243"/>
      <c r="F9" s="242"/>
      <c r="G9" s="243"/>
      <c r="H9" s="242"/>
      <c r="I9" s="243"/>
      <c r="J9" s="242"/>
      <c r="K9" s="243"/>
    </row>
    <row r="10" customHeight="1" ht="21.0" customFormat="1" s="173">
      <c r="A10" s="233" t="s">
        <v>643</v>
      </c>
      <c r="B10" s="242"/>
      <c r="C10" s="243"/>
      <c r="D10" s="242"/>
      <c r="E10" s="243"/>
      <c r="F10" s="242"/>
      <c r="G10" s="243"/>
      <c r="H10" s="242"/>
      <c r="I10" s="243"/>
      <c r="J10" s="242"/>
      <c r="K10" s="243"/>
    </row>
    <row r="11" customHeight="1" ht="21.0" customFormat="1" s="173">
      <c r="A11" s="233" t="s">
        <v>644</v>
      </c>
      <c r="B11" s="242"/>
      <c r="C11" s="243"/>
      <c r="D11" s="242"/>
      <c r="E11" s="243"/>
      <c r="F11" s="242"/>
      <c r="G11" s="243"/>
      <c r="H11" s="242"/>
      <c r="I11" s="243"/>
      <c r="J11" s="242"/>
      <c r="K11" s="243"/>
    </row>
    <row r="12" customHeight="1" ht="21.0" customFormat="1" s="173">
      <c r="A12" s="233" t="s">
        <v>645</v>
      </c>
      <c r="B12" s="242"/>
      <c r="C12" s="243"/>
      <c r="D12" s="242"/>
      <c r="E12" s="243"/>
      <c r="F12" s="242"/>
      <c r="G12" s="243"/>
      <c r="H12" s="242"/>
      <c r="I12" s="243"/>
      <c r="J12" s="242"/>
      <c r="K12" s="243"/>
    </row>
    <row r="13" customHeight="1" ht="21.0" customFormat="1" s="173">
      <c r="A13" s="233" t="s">
        <v>646</v>
      </c>
      <c r="B13" s="242"/>
      <c r="C13" s="243"/>
      <c r="D13" s="242"/>
      <c r="E13" s="243"/>
      <c r="F13" s="242"/>
      <c r="G13" s="243"/>
      <c r="H13" s="242"/>
      <c r="I13" s="243"/>
      <c r="J13" s="242"/>
      <c r="K13" s="243"/>
    </row>
    <row r="14" customHeight="1" ht="21.0" customFormat="1" s="173">
      <c r="A14" s="233" t="s">
        <v>647</v>
      </c>
      <c r="B14" s="242"/>
      <c r="C14" s="243"/>
      <c r="D14" s="242"/>
      <c r="E14" s="243"/>
      <c r="F14" s="242"/>
      <c r="G14" s="243"/>
      <c r="H14" s="242"/>
      <c r="I14" s="243"/>
      <c r="J14" s="242"/>
      <c r="K14" s="243"/>
    </row>
    <row r="15" customHeight="1" ht="21.0" customFormat="1" s="173">
      <c r="A15" s="233" t="s">
        <v>648</v>
      </c>
      <c r="B15" s="242"/>
      <c r="C15" s="243"/>
      <c r="D15" s="242"/>
      <c r="E15" s="243"/>
      <c r="F15" s="242"/>
      <c r="G15" s="243"/>
      <c r="H15" s="242"/>
      <c r="I15" s="243"/>
      <c r="J15" s="242"/>
      <c r="K15" s="243"/>
    </row>
    <row r="16" customHeight="1" ht="21.0" customFormat="1" s="173">
      <c r="A16" s="233" t="s">
        <v>649</v>
      </c>
      <c r="B16" s="242"/>
      <c r="C16" s="243"/>
      <c r="D16" s="242"/>
      <c r="E16" s="243"/>
      <c r="F16" s="242"/>
      <c r="G16" s="243"/>
      <c r="H16" s="242"/>
      <c r="I16" s="243"/>
      <c r="J16" s="242"/>
      <c r="K16" s="243"/>
    </row>
    <row r="17" customHeight="1" ht="21.0" customFormat="1" s="173">
      <c r="A17" s="233" t="s">
        <v>650</v>
      </c>
      <c r="B17" s="242"/>
      <c r="C17" s="243"/>
      <c r="D17" s="242"/>
      <c r="E17" s="243"/>
      <c r="F17" s="242"/>
      <c r="G17" s="243"/>
      <c r="H17" s="242"/>
      <c r="I17" s="243"/>
      <c r="J17" s="242"/>
      <c r="K17" s="243"/>
    </row>
    <row r="18" customHeight="1" ht="21.0" customFormat="1" s="173">
      <c r="A18" s="233" t="s">
        <v>651</v>
      </c>
      <c r="B18" s="242"/>
      <c r="C18" s="243"/>
      <c r="D18" s="242"/>
      <c r="E18" s="243"/>
      <c r="F18" s="242"/>
      <c r="G18" s="243"/>
      <c r="H18" s="242"/>
      <c r="I18" s="243"/>
      <c r="J18" s="242"/>
      <c r="K18" s="243"/>
    </row>
    <row r="19" customHeight="1" ht="21.0" customFormat="1" s="173">
      <c r="A19" s="244" t="s">
        <v>652</v>
      </c>
      <c r="B19" s="242"/>
      <c r="C19" s="243"/>
      <c r="D19" s="242"/>
      <c r="E19" s="243"/>
      <c r="F19" s="242"/>
      <c r="G19" s="243"/>
      <c r="H19" s="242"/>
      <c r="I19" s="243"/>
      <c r="J19" s="242"/>
      <c r="K19" s="243"/>
    </row>
    <row r="20" customHeight="1" ht="21.0" customFormat="1" s="173">
      <c r="A20" s="244" t="s">
        <v>653</v>
      </c>
      <c r="B20" s="242"/>
      <c r="C20" s="243"/>
      <c r="D20" s="242"/>
      <c r="E20" s="243"/>
      <c r="F20" s="242"/>
      <c r="G20" s="243"/>
      <c r="H20" s="242"/>
      <c r="I20" s="243"/>
      <c r="J20" s="242"/>
      <c r="K20" s="243"/>
    </row>
    <row r="21" customHeight="1" ht="21.0" customFormat="1" s="173">
      <c r="A21" s="244" t="s">
        <v>654</v>
      </c>
      <c r="B21" s="242"/>
      <c r="C21" s="243"/>
      <c r="D21" s="242"/>
      <c r="E21" s="243"/>
      <c r="F21" s="242"/>
      <c r="G21" s="243"/>
      <c r="H21" s="242"/>
      <c r="I21" s="243"/>
      <c r="J21" s="242"/>
      <c r="K21" s="243"/>
    </row>
    <row r="22" customHeight="1" ht="21.0" customFormat="1" s="173">
      <c r="A22" s="244" t="s">
        <v>655</v>
      </c>
      <c r="B22" s="245"/>
      <c r="C22" s="246"/>
      <c r="D22" s="245"/>
      <c r="E22" s="246"/>
      <c r="F22" s="245"/>
      <c r="G22" s="246"/>
      <c r="H22" s="245"/>
      <c r="I22" s="246"/>
      <c r="J22" s="245"/>
      <c r="K22" s="246"/>
    </row>
    <row r="23" customHeight="1" ht="21.0" customFormat="1" s="173">
      <c r="A23" s="244" t="s">
        <v>656</v>
      </c>
      <c r="B23" s="247" t="s">
        <v>657</v>
      </c>
      <c r="C23" s="248"/>
      <c r="D23" s="247" t="s">
        <v>658</v>
      </c>
      <c r="E23" s="248"/>
      <c r="F23" s="247" t="s">
        <v>659</v>
      </c>
      <c r="G23" s="248"/>
      <c r="H23" s="247" t="s">
        <v>660</v>
      </c>
      <c r="I23" s="248"/>
      <c r="J23" s="247" t="s">
        <v>661</v>
      </c>
      <c r="K23" s="248"/>
    </row>
    <row r="24" customHeight="1" ht="21.0">
      <c r="A24" s="244" t="s">
        <v>662</v>
      </c>
      <c r="B24" s="247"/>
      <c r="C24" s="248"/>
      <c r="D24" s="247"/>
      <c r="E24" s="248"/>
      <c r="F24" s="247"/>
      <c r="G24" s="248"/>
      <c r="H24" s="247"/>
      <c r="I24" s="248"/>
      <c r="J24" s="247"/>
      <c r="K24" s="248"/>
    </row>
    <row r="25" customHeight="1" ht="21.0">
      <c r="A25" s="244" t="s">
        <v>663</v>
      </c>
      <c r="B25" s="247"/>
      <c r="C25" s="248"/>
      <c r="D25" s="247"/>
      <c r="E25" s="248"/>
      <c r="F25" s="247"/>
      <c r="G25" s="248"/>
      <c r="H25" s="247"/>
      <c r="I25" s="248"/>
      <c r="J25" s="247"/>
      <c r="K25" s="248"/>
    </row>
    <row r="26" customHeight="1" ht="21.0" customFormat="1" s="173">
      <c r="A26" s="244" t="s">
        <v>664</v>
      </c>
      <c r="B26" s="247"/>
      <c r="C26" s="248"/>
      <c r="D26" s="247"/>
      <c r="E26" s="248"/>
      <c r="F26" s="247"/>
      <c r="G26" s="248"/>
      <c r="H26" s="247"/>
      <c r="I26" s="248"/>
      <c r="J26" s="247"/>
      <c r="K26" s="248"/>
    </row>
    <row r="27" customHeight="1" ht="21.0">
      <c r="A27" s="233" t="s">
        <v>665</v>
      </c>
      <c r="B27" s="213" t="s">
        <v>666</v>
      </c>
      <c r="C27" s="214"/>
      <c r="D27" s="213" t="s">
        <v>667</v>
      </c>
      <c r="E27" s="214"/>
      <c r="F27" s="213" t="s">
        <v>668</v>
      </c>
      <c r="G27" s="214"/>
      <c r="H27" s="213" t="s">
        <v>669</v>
      </c>
      <c r="I27" s="214"/>
      <c r="J27" s="213" t="s">
        <v>670</v>
      </c>
      <c r="K27" s="214"/>
      <c r="L27" s="249"/>
    </row>
    <row r="28" customHeight="1" ht="21.0">
      <c r="A28" s="250" t="s">
        <v>671</v>
      </c>
      <c r="B28" s="219"/>
      <c r="C28" s="220"/>
      <c r="D28" s="219"/>
      <c r="E28" s="220"/>
      <c r="F28" s="219"/>
      <c r="G28" s="220"/>
      <c r="H28" s="219"/>
      <c r="I28" s="220"/>
      <c r="J28" s="219"/>
      <c r="K28" s="220"/>
      <c r="L28" s="251"/>
    </row>
    <row r="29" customHeight="1" ht="21.0">
      <c r="A29" s="233" t="s">
        <v>672</v>
      </c>
      <c r="B29" s="231" t="s">
        <v>673</v>
      </c>
      <c r="C29" s="252"/>
      <c r="D29" s="253" t="s">
        <v>674</v>
      </c>
      <c r="E29" s="254"/>
      <c r="F29" s="253" t="s">
        <v>675</v>
      </c>
      <c r="G29" s="254"/>
      <c r="H29" s="231" t="s">
        <v>676</v>
      </c>
      <c r="I29" s="252"/>
      <c r="J29" s="231" t="s">
        <v>677</v>
      </c>
      <c r="K29" s="252"/>
      <c r="L29" s="251"/>
    </row>
    <row r="30" customHeight="1" ht="21.0">
      <c r="A30" s="233" t="s">
        <v>678</v>
      </c>
      <c r="B30" s="236"/>
      <c r="C30" s="255"/>
      <c r="D30" s="256"/>
      <c r="E30" s="257"/>
      <c r="F30" s="256"/>
      <c r="G30" s="257"/>
      <c r="H30" s="236"/>
      <c r="I30" s="255"/>
      <c r="J30" s="236"/>
      <c r="K30" s="255"/>
      <c r="L30" s="251"/>
    </row>
    <row r="31" customHeight="1" ht="21.0">
      <c r="A31" s="233" t="s">
        <v>679</v>
      </c>
      <c r="B31" s="236"/>
      <c r="C31" s="255"/>
      <c r="D31" s="256"/>
      <c r="E31" s="257"/>
      <c r="F31" s="256"/>
      <c r="G31" s="257"/>
      <c r="H31" s="236"/>
      <c r="I31" s="255"/>
      <c r="J31" s="236"/>
      <c r="K31" s="255"/>
      <c r="L31" s="251"/>
    </row>
    <row r="32" customHeight="1" ht="21.0">
      <c r="A32" s="250" t="s">
        <v>680</v>
      </c>
      <c r="B32" s="236"/>
      <c r="C32" s="255"/>
      <c r="D32" s="258"/>
      <c r="E32" s="259"/>
      <c r="F32" s="258"/>
      <c r="G32" s="259"/>
      <c r="H32" s="236"/>
      <c r="I32" s="255"/>
      <c r="J32" s="236"/>
      <c r="K32" s="255"/>
      <c r="L32" s="251"/>
    </row>
    <row r="33" customHeight="1" ht="21.0" customFormat="1" s="173">
      <c r="A33" s="233" t="s">
        <v>681</v>
      </c>
      <c r="B33" s="236"/>
      <c r="C33" s="255"/>
      <c r="D33" s="253" t="s">
        <v>682</v>
      </c>
      <c r="E33" s="254"/>
      <c r="F33" s="253" t="s">
        <v>683</v>
      </c>
      <c r="G33" s="254"/>
      <c r="H33" s="236"/>
      <c r="I33" s="255"/>
      <c r="J33" s="236"/>
      <c r="K33" s="255"/>
    </row>
    <row r="34" customHeight="1" ht="21.0" customFormat="1" s="173">
      <c r="A34" s="233" t="s">
        <v>684</v>
      </c>
      <c r="B34" s="236"/>
      <c r="C34" s="255"/>
      <c r="D34" s="256"/>
      <c r="E34" s="257"/>
      <c r="F34" s="256"/>
      <c r="G34" s="257"/>
      <c r="H34" s="236"/>
      <c r="I34" s="255"/>
      <c r="J34" s="236"/>
      <c r="K34" s="255"/>
    </row>
    <row r="35" customHeight="1" ht="21.0" customFormat="1" s="173">
      <c r="A35" s="233" t="s">
        <v>685</v>
      </c>
      <c r="B35" s="236"/>
      <c r="C35" s="255"/>
      <c r="D35" s="256"/>
      <c r="E35" s="257"/>
      <c r="F35" s="256"/>
      <c r="G35" s="257"/>
      <c r="H35" s="236"/>
      <c r="I35" s="255"/>
      <c r="J35" s="236"/>
      <c r="K35" s="255"/>
    </row>
    <row r="36" customHeight="1" ht="21.0" customFormat="1" s="173">
      <c r="A36" s="250" t="s">
        <v>686</v>
      </c>
      <c r="B36" s="238"/>
      <c r="C36" s="260"/>
      <c r="D36" s="258"/>
      <c r="E36" s="259"/>
      <c r="F36" s="258"/>
      <c r="G36" s="259"/>
      <c r="H36" s="238"/>
      <c r="I36" s="260"/>
      <c r="J36" s="238"/>
      <c r="K36" s="260"/>
    </row>
    <row r="37" customHeight="1" ht="21.0" customFormat="1" s="173">
      <c r="A37" s="233" t="s">
        <v>687</v>
      </c>
      <c r="B37" s="231" t="s">
        <v>688</v>
      </c>
      <c r="C37" s="252"/>
      <c r="D37" s="253" t="s">
        <v>689</v>
      </c>
      <c r="E37" s="254"/>
      <c r="F37" s="253" t="s">
        <v>690</v>
      </c>
      <c r="G37" s="254"/>
      <c r="H37" s="231" t="s">
        <v>691</v>
      </c>
      <c r="I37" s="252"/>
      <c r="J37" s="229" t="s">
        <v>692</v>
      </c>
      <c r="K37" s="261"/>
    </row>
    <row r="38" customHeight="1" ht="21.0" customFormat="1" s="173">
      <c r="A38" s="233" t="s">
        <v>693</v>
      </c>
      <c r="B38" s="236"/>
      <c r="C38" s="255"/>
      <c r="D38" s="256"/>
      <c r="E38" s="257"/>
      <c r="F38" s="256"/>
      <c r="G38" s="257"/>
      <c r="H38" s="236"/>
      <c r="I38" s="255"/>
      <c r="J38" s="262"/>
      <c r="K38" s="263"/>
    </row>
    <row r="39" customHeight="1" ht="21.0" customFormat="1" s="173">
      <c r="A39" s="233" t="s">
        <v>694</v>
      </c>
      <c r="B39" s="236"/>
      <c r="C39" s="255"/>
      <c r="D39" s="256"/>
      <c r="E39" s="257"/>
      <c r="F39" s="256"/>
      <c r="G39" s="257"/>
      <c r="H39" s="236"/>
      <c r="I39" s="255"/>
      <c r="J39" s="262"/>
      <c r="K39" s="263"/>
    </row>
    <row r="40" customHeight="1" ht="21.0" customFormat="1" s="173">
      <c r="A40" s="250" t="s">
        <v>695</v>
      </c>
      <c r="B40" s="236"/>
      <c r="C40" s="255"/>
      <c r="D40" s="258"/>
      <c r="E40" s="259"/>
      <c r="F40" s="258"/>
      <c r="G40" s="259"/>
      <c r="H40" s="236"/>
      <c r="I40" s="255"/>
      <c r="J40" s="262"/>
      <c r="K40" s="263"/>
    </row>
    <row r="41" customHeight="1" ht="21.0" customFormat="1" s="173">
      <c r="A41" s="233" t="s">
        <v>696</v>
      </c>
      <c r="B41" s="236"/>
      <c r="C41" s="255"/>
      <c r="D41" s="253" t="s">
        <v>697</v>
      </c>
      <c r="E41" s="254"/>
      <c r="F41" s="253" t="s">
        <v>698</v>
      </c>
      <c r="G41" s="254"/>
      <c r="H41" s="236"/>
      <c r="I41" s="255"/>
      <c r="J41" s="262"/>
      <c r="K41" s="263"/>
    </row>
    <row r="42" customHeight="1" ht="21.0" customFormat="1" s="173">
      <c r="A42" s="233" t="s">
        <v>699</v>
      </c>
      <c r="B42" s="236"/>
      <c r="C42" s="255"/>
      <c r="D42" s="256"/>
      <c r="E42" s="257"/>
      <c r="F42" s="256"/>
      <c r="G42" s="257"/>
      <c r="H42" s="236"/>
      <c r="I42" s="255"/>
      <c r="J42" s="262"/>
      <c r="K42" s="263"/>
    </row>
    <row r="43" customHeight="1" ht="21.0" customFormat="1" s="173">
      <c r="A43" s="233" t="s">
        <v>700</v>
      </c>
      <c r="B43" s="236"/>
      <c r="C43" s="255"/>
      <c r="D43" s="256"/>
      <c r="E43" s="257"/>
      <c r="F43" s="256"/>
      <c r="G43" s="257"/>
      <c r="H43" s="236"/>
      <c r="I43" s="255"/>
      <c r="J43" s="262"/>
      <c r="K43" s="263"/>
    </row>
    <row r="44" customHeight="1" ht="21.0" customFormat="1" s="173">
      <c r="A44" s="250" t="s">
        <v>701</v>
      </c>
      <c r="B44" s="238"/>
      <c r="C44" s="260"/>
      <c r="D44" s="258"/>
      <c r="E44" s="259"/>
      <c r="F44" s="258"/>
      <c r="G44" s="259"/>
      <c r="H44" s="238"/>
      <c r="I44" s="260"/>
      <c r="J44" s="234"/>
      <c r="K44" s="264"/>
    </row>
    <row r="45" customHeight="1" ht="21.0" customFormat="1" s="173">
      <c r="A45" s="233" t="s">
        <v>702</v>
      </c>
      <c r="B45" s="229" t="s">
        <v>703</v>
      </c>
      <c r="C45" s="230"/>
      <c r="D45" s="229" t="s">
        <v>704</v>
      </c>
      <c r="E45" s="230"/>
      <c r="F45" s="229" t="s">
        <v>705</v>
      </c>
      <c r="G45" s="230"/>
      <c r="H45" s="229" t="s">
        <v>706</v>
      </c>
      <c r="I45" s="230"/>
      <c r="J45" s="229" t="s">
        <v>707</v>
      </c>
      <c r="K45" s="230"/>
    </row>
    <row r="46" customHeight="1" ht="21.0" customFormat="1" s="173">
      <c r="A46" s="233" t="s">
        <v>708</v>
      </c>
      <c r="B46" s="234"/>
      <c r="C46" s="235"/>
      <c r="D46" s="234"/>
      <c r="E46" s="235"/>
      <c r="F46" s="234"/>
      <c r="G46" s="235"/>
      <c r="H46" s="234"/>
      <c r="I46" s="235"/>
      <c r="J46" s="234"/>
      <c r="K46" s="235"/>
    </row>
    <row r="47" customHeight="1" ht="14.25"/>
  </sheetData>
  <mergeCells count="49">
    <mergeCell ref="H7:I22"/>
    <mergeCell ref="F37:G40"/>
    <mergeCell ref="B7:C22"/>
    <mergeCell ref="F2:G2"/>
    <mergeCell ref="D23:E26"/>
    <mergeCell ref="B37:C44"/>
    <mergeCell ref="B5:C6"/>
    <mergeCell ref="J45:K46"/>
    <mergeCell ref="J29:K36"/>
    <mergeCell ref="H45:I46"/>
    <mergeCell ref="B23:C26"/>
    <mergeCell ref="B3:C4"/>
    <mergeCell ref="F23:G26"/>
    <mergeCell ref="J37:K44"/>
    <mergeCell ref="D37:E40"/>
    <mergeCell ref="F7:G22"/>
    <mergeCell ref="D45:E46"/>
    <mergeCell ref="D41:E44"/>
    <mergeCell ref="J2:K2"/>
    <mergeCell ref="D7:E22"/>
    <mergeCell ref="D27:E28"/>
    <mergeCell ref="H29:I36"/>
    <mergeCell ref="B29:C36"/>
    <mergeCell ref="J23:K26"/>
    <mergeCell ref="F41:G44"/>
    <mergeCell ref="J27:K28"/>
    <mergeCell ref="F33:G36"/>
    <mergeCell ref="J5:K6"/>
    <mergeCell ref="H23:I26"/>
    <mergeCell ref="B45:C46"/>
    <mergeCell ref="D3:E4"/>
    <mergeCell ref="H37:I44"/>
    <mergeCell ref="D2:E2"/>
    <mergeCell ref="H5:I6"/>
    <mergeCell ref="F45:G46"/>
    <mergeCell ref="B27:C28"/>
    <mergeCell ref="D29:E32"/>
    <mergeCell ref="J7:K22"/>
    <mergeCell ref="D33:E36"/>
    <mergeCell ref="J3:K4"/>
    <mergeCell ref="F27:G28"/>
    <mergeCell ref="A1:K1"/>
    <mergeCell ref="H27:I28"/>
    <mergeCell ref="H2:I2"/>
    <mergeCell ref="F29:G32"/>
    <mergeCell ref="D5:E6"/>
    <mergeCell ref="B2:C2"/>
    <mergeCell ref="F3:G6"/>
    <mergeCell ref="H3:I4"/>
  </mergeCell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Zoho Sheet Writer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2022-04-29T15:59:38Z</dcterms:created>
</cp:coreProperties>
</file>